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dlyons_adsd_nv_gov/Documents/SILC/Budgets/"/>
    </mc:Choice>
  </mc:AlternateContent>
  <xr:revisionPtr revIDLastSave="78" documentId="8_{AD0D04BC-BBFB-4D00-8BCB-02344B139E73}" xr6:coauthVersionLast="47" xr6:coauthVersionMax="47" xr10:uidLastSave="{C872C8CC-7182-4F72-9CBE-45D962BD9DE2}"/>
  <bookViews>
    <workbookView xWindow="-110" yWindow="-110" windowWidth="19420" windowHeight="12300" activeTab="3" xr2:uid="{A0F10E6B-BBCD-43FB-A3F3-D35A6DA2564E}"/>
  </bookViews>
  <sheets>
    <sheet name="FFY21" sheetId="1" r:id="rId1"/>
    <sheet name="FFY22" sheetId="2" r:id="rId2"/>
    <sheet name="FFY23" sheetId="3" r:id="rId3"/>
    <sheet name="FFY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4" l="1"/>
  <c r="H42" i="3"/>
  <c r="B31" i="4" l="1"/>
  <c r="B34" i="4" s="1"/>
  <c r="B43" i="1"/>
  <c r="L39" i="1"/>
  <c r="B37" i="1"/>
  <c r="W27" i="1"/>
  <c r="L36" i="1"/>
  <c r="U42" i="3"/>
  <c r="Y23" i="4"/>
  <c r="Z23" i="4" s="1"/>
  <c r="X23" i="4"/>
  <c r="W23" i="4"/>
  <c r="V23" i="4"/>
  <c r="U23" i="4"/>
  <c r="T23" i="4"/>
  <c r="R23" i="4"/>
  <c r="P23" i="4"/>
  <c r="N23" i="4"/>
  <c r="L23" i="4"/>
  <c r="J23" i="4"/>
  <c r="H23" i="4"/>
  <c r="F23" i="4"/>
  <c r="D23" i="4"/>
  <c r="B23" i="4"/>
  <c r="B41" i="1"/>
  <c r="P3" i="1"/>
  <c r="N3" i="1"/>
  <c r="Y42" i="3" l="1"/>
  <c r="X42" i="3"/>
  <c r="W42" i="3"/>
  <c r="V42" i="3"/>
  <c r="T42" i="3"/>
  <c r="AC23" i="2"/>
  <c r="AA23" i="2"/>
  <c r="Z42" i="3" l="1"/>
  <c r="AB23" i="2"/>
  <c r="Z23" i="2"/>
  <c r="Y23" i="2"/>
  <c r="X23" i="2"/>
  <c r="X27" i="1"/>
  <c r="H27" i="1"/>
  <c r="P27" i="1"/>
  <c r="F27" i="1"/>
  <c r="U27" i="1"/>
  <c r="V27" i="1"/>
  <c r="T27" i="1"/>
  <c r="D27" i="1"/>
  <c r="R27" i="1"/>
  <c r="R42" i="3"/>
  <c r="P42" i="3"/>
  <c r="N42" i="3"/>
  <c r="L42" i="3"/>
  <c r="J42" i="3"/>
  <c r="F42" i="3"/>
  <c r="D42" i="3"/>
  <c r="B42" i="3"/>
  <c r="V23" i="2"/>
  <c r="T23" i="2"/>
  <c r="R23" i="2"/>
  <c r="P23" i="2"/>
  <c r="H23" i="2"/>
  <c r="F23" i="2"/>
  <c r="D23" i="2"/>
  <c r="J45" i="3" l="1"/>
  <c r="J47" i="3" s="1"/>
  <c r="J48" i="3" s="1"/>
  <c r="B45" i="3"/>
  <c r="AD23" i="2"/>
  <c r="Z27" i="1"/>
  <c r="N23" i="2"/>
  <c r="L23" i="2"/>
  <c r="J23" i="2"/>
  <c r="B23" i="2"/>
  <c r="J27" i="1"/>
  <c r="B25" i="2" l="1"/>
  <c r="B26" i="2" s="1"/>
  <c r="B27" i="2" s="1"/>
  <c r="B29" i="2" s="1"/>
  <c r="N27" i="1"/>
  <c r="N28" i="1" s="1"/>
  <c r="L27" i="1"/>
  <c r="B27" i="1"/>
  <c r="B30" i="1" l="1"/>
  <c r="B38" i="1" s="1"/>
  <c r="B40" i="1" s="1"/>
  <c r="B42" i="1" s="1"/>
</calcChain>
</file>

<file path=xl/sharedStrings.xml><?xml version="1.0" encoding="utf-8"?>
<sst xmlns="http://schemas.openxmlformats.org/spreadsheetml/2006/main" count="623" uniqueCount="374">
  <si>
    <t>SILC FFY21 budget tracker</t>
  </si>
  <si>
    <t>budget</t>
  </si>
  <si>
    <t>Mail-Office</t>
  </si>
  <si>
    <t>Date/description</t>
  </si>
  <si>
    <t>amount spent</t>
  </si>
  <si>
    <t>VR Interlocal</t>
  </si>
  <si>
    <t>N4 Subaward</t>
  </si>
  <si>
    <t>Outreach Materials</t>
  </si>
  <si>
    <t>KPS3 contract</t>
  </si>
  <si>
    <t>Dues/Fees</t>
  </si>
  <si>
    <t>Resource Development</t>
  </si>
  <si>
    <t>Date</t>
  </si>
  <si>
    <t>Meeting Expenses</t>
  </si>
  <si>
    <t>Youth Leader</t>
  </si>
  <si>
    <t>IL Program</t>
  </si>
  <si>
    <t>installment</t>
  </si>
  <si>
    <t>12/1 - ASL</t>
  </si>
  <si>
    <t>11/4 - CART</t>
  </si>
  <si>
    <t>11/23 - CART</t>
  </si>
  <si>
    <t>10/31 - 42903</t>
  </si>
  <si>
    <t>11/30 - 43010</t>
  </si>
  <si>
    <t>Running total</t>
  </si>
  <si>
    <t>running total</t>
  </si>
  <si>
    <t>12/1 - CART</t>
  </si>
  <si>
    <t>12/7 &amp; 8 - CART</t>
  </si>
  <si>
    <t>12/10 - CART</t>
  </si>
  <si>
    <t>12/31 - 43404</t>
  </si>
  <si>
    <t>1/7 - ASL</t>
  </si>
  <si>
    <t>1/7 - CART</t>
  </si>
  <si>
    <t>2/23-training</t>
  </si>
  <si>
    <t>1/31 - 43589</t>
  </si>
  <si>
    <t>1/25 CART</t>
  </si>
  <si>
    <t>1/28 CART</t>
  </si>
  <si>
    <t>4/15 - training</t>
  </si>
  <si>
    <t>2/4 CART</t>
  </si>
  <si>
    <t>Tanglewood-20200221</t>
  </si>
  <si>
    <t>Tanglewood-20200232</t>
  </si>
  <si>
    <t>2/26 - 952021</t>
  </si>
  <si>
    <t>2/17 CART</t>
  </si>
  <si>
    <t>Category 7060</t>
  </si>
  <si>
    <t>Category 7020</t>
  </si>
  <si>
    <t>2/28 - 43925</t>
  </si>
  <si>
    <t>Category 7302</t>
  </si>
  <si>
    <t>Category 7750</t>
  </si>
  <si>
    <t xml:space="preserve">Category </t>
  </si>
  <si>
    <t>3/4-ASL</t>
  </si>
  <si>
    <t>3/4-CART</t>
  </si>
  <si>
    <t>3/1-CART</t>
  </si>
  <si>
    <t>3/31 - 43991</t>
  </si>
  <si>
    <t>3/29-CART</t>
  </si>
  <si>
    <t>3/25-CART</t>
  </si>
  <si>
    <t>NNCIL</t>
  </si>
  <si>
    <t>SNCIL</t>
  </si>
  <si>
    <t>Category</t>
  </si>
  <si>
    <t>RCIL</t>
  </si>
  <si>
    <t>SILC FFY22 budget tracker     (SFY22 CAT 36 $321,781 - remaining of $338,717 in SWCAP, AG, etc.)</t>
  </si>
  <si>
    <t>4/29-laptop</t>
  </si>
  <si>
    <t>4/8-CART</t>
  </si>
  <si>
    <t>5/7 - 44457</t>
  </si>
  <si>
    <t>4/22 &amp; 4/29-CART</t>
  </si>
  <si>
    <t>July toner order</t>
  </si>
  <si>
    <t>PO Box renewal</t>
  </si>
  <si>
    <t>notepads 5.2021</t>
  </si>
  <si>
    <t>WT Rush ship</t>
  </si>
  <si>
    <t>Travel</t>
  </si>
  <si>
    <t>in state MP</t>
  </si>
  <si>
    <t>Per Diem</t>
  </si>
  <si>
    <t>Out Flight</t>
  </si>
  <si>
    <t>car rental</t>
  </si>
  <si>
    <t>o Per Diem</t>
  </si>
  <si>
    <t>in state flight-6250</t>
  </si>
  <si>
    <t>Date/person</t>
  </si>
  <si>
    <t>running totals</t>
  </si>
  <si>
    <t>Travel Total</t>
  </si>
  <si>
    <t>calendars</t>
  </si>
  <si>
    <t>DL/6.15 &amp; 17</t>
  </si>
  <si>
    <t>5/31-44648</t>
  </si>
  <si>
    <t>6/30-44770</t>
  </si>
  <si>
    <t>2021 NCIL memb</t>
  </si>
  <si>
    <t>7/7 &amp; 7/8 - CART</t>
  </si>
  <si>
    <t>DL/7.21 &amp; 22</t>
  </si>
  <si>
    <t>7/28 claim 1</t>
  </si>
  <si>
    <t>2021 NCIL Reg 6</t>
  </si>
  <si>
    <t>over spend</t>
  </si>
  <si>
    <t>2021 DAD Reg</t>
  </si>
  <si>
    <t>8/31-45498</t>
  </si>
  <si>
    <t>supplies-general</t>
  </si>
  <si>
    <t>JenTen 1st half</t>
  </si>
  <si>
    <t>1st RFR</t>
  </si>
  <si>
    <t>2nd RFR</t>
  </si>
  <si>
    <t>DL/9.21-24</t>
  </si>
  <si>
    <t>KN95 masks</t>
  </si>
  <si>
    <t>DF/10.12-15</t>
  </si>
  <si>
    <t>AP/10.12-15</t>
  </si>
  <si>
    <t>WT/10.12-15</t>
  </si>
  <si>
    <t>10/7 claim 2</t>
  </si>
  <si>
    <t>JenTen 2nd half</t>
  </si>
  <si>
    <t>10/13 &amp; 14 CART</t>
  </si>
  <si>
    <t>10/31-44650</t>
  </si>
  <si>
    <t>FY20-44650</t>
  </si>
  <si>
    <t>pens ordered</t>
  </si>
  <si>
    <t>1508880-Nov21</t>
  </si>
  <si>
    <t>12/16 - Chairs</t>
  </si>
  <si>
    <t>12/16 - Tables</t>
  </si>
  <si>
    <t>12/16 - Carts</t>
  </si>
  <si>
    <t>12/16 - Canopies</t>
  </si>
  <si>
    <t>4/10-4/13 DL</t>
  </si>
  <si>
    <t>Totals-travel 1/7</t>
  </si>
  <si>
    <t>Admin</t>
  </si>
  <si>
    <t>actual travel 1/7</t>
  </si>
  <si>
    <t>salaries</t>
  </si>
  <si>
    <t>actual total 1/7</t>
  </si>
  <si>
    <t>difference</t>
  </si>
  <si>
    <t>rent/phone/etc.</t>
  </si>
  <si>
    <t>approx pending</t>
  </si>
  <si>
    <t>approx remaining</t>
  </si>
  <si>
    <t>1/12 &amp; 1/13 CART</t>
  </si>
  <si>
    <t>EZ see calendar</t>
  </si>
  <si>
    <t>table/chairs</t>
  </si>
  <si>
    <t>October RFR</t>
  </si>
  <si>
    <t>full total less travel</t>
  </si>
  <si>
    <t>remaining</t>
  </si>
  <si>
    <t>1569191-Dec21</t>
  </si>
  <si>
    <t>table for SAC in Aug</t>
  </si>
  <si>
    <t>chairs for SAC in Aug</t>
  </si>
  <si>
    <t>MH/10.15-16</t>
  </si>
  <si>
    <t>Impressors</t>
  </si>
  <si>
    <t>Jan RFR</t>
  </si>
  <si>
    <t>Dec RFR</t>
  </si>
  <si>
    <t>1607279-Jan22</t>
  </si>
  <si>
    <t>Community Chest</t>
  </si>
  <si>
    <t>Feb 1/for KPS3</t>
  </si>
  <si>
    <t>Davidson Belluso</t>
  </si>
  <si>
    <t>(see CC)</t>
  </si>
  <si>
    <t>2022 SILC Cong</t>
  </si>
  <si>
    <t>1643815-Feb22</t>
  </si>
  <si>
    <t>Feb RFR</t>
  </si>
  <si>
    <t>10/13 ASL</t>
  </si>
  <si>
    <t>10/14 ASL</t>
  </si>
  <si>
    <t>Nov RFR</t>
  </si>
  <si>
    <t>march 6823-0</t>
  </si>
  <si>
    <t>3/30-SSSA Conf.</t>
  </si>
  <si>
    <t>Mar RFR</t>
  </si>
  <si>
    <t>April 6824-0</t>
  </si>
  <si>
    <t>May 6842-0</t>
  </si>
  <si>
    <t>1677730-Mar22</t>
  </si>
  <si>
    <t>1711259-April22</t>
  </si>
  <si>
    <t>4/20&amp;21 CART</t>
  </si>
  <si>
    <t>dry erase markers</t>
  </si>
  <si>
    <t>May6825-0</t>
  </si>
  <si>
    <t>4/30 KPS3-47804</t>
  </si>
  <si>
    <t>April RFR</t>
  </si>
  <si>
    <t>1766932-May22</t>
  </si>
  <si>
    <t>June6826-0</t>
  </si>
  <si>
    <t>May RFR</t>
  </si>
  <si>
    <t>DTF SC May22</t>
  </si>
  <si>
    <t>RO SC May22</t>
  </si>
  <si>
    <t>PU SC May22</t>
  </si>
  <si>
    <t>HD SC May22</t>
  </si>
  <si>
    <t>MH SC May22</t>
  </si>
  <si>
    <t>JWS SC May22</t>
  </si>
  <si>
    <t>DL SC May22</t>
  </si>
  <si>
    <t>DL CC May22</t>
  </si>
  <si>
    <t>WT NCIL22</t>
  </si>
  <si>
    <t>DTF NCIL22</t>
  </si>
  <si>
    <t>WT SC May22</t>
  </si>
  <si>
    <t>4325 FFY22</t>
  </si>
  <si>
    <t>7200 FFY23</t>
  </si>
  <si>
    <t>remaining w/travel</t>
  </si>
  <si>
    <t>resource budget</t>
  </si>
  <si>
    <t>total remaining</t>
  </si>
  <si>
    <t>flash drives</t>
  </si>
  <si>
    <t>1792757-June22</t>
  </si>
  <si>
    <t>NCIL 22/4 reg</t>
  </si>
  <si>
    <t>NASILC memb22</t>
  </si>
  <si>
    <t>ASA 22</t>
  </si>
  <si>
    <t>Senior Service22</t>
  </si>
  <si>
    <t>7/13 ASL</t>
  </si>
  <si>
    <t>July6827-0</t>
  </si>
  <si>
    <t>7/13 &amp; 14 CART</t>
  </si>
  <si>
    <t>August 6828-0</t>
  </si>
  <si>
    <t>July RFR</t>
  </si>
  <si>
    <t>WT LV July22</t>
  </si>
  <si>
    <t>DTF LV July22</t>
  </si>
  <si>
    <t>April/May 2022</t>
  </si>
  <si>
    <t>1831212-Aug22</t>
  </si>
  <si>
    <t>8/29 IWD CART</t>
  </si>
  <si>
    <t>September 6829-0</t>
  </si>
  <si>
    <t>5/31 KPS3-48064</t>
  </si>
  <si>
    <t>7/14 ASL</t>
  </si>
  <si>
    <t>9/16 SNCIL</t>
  </si>
  <si>
    <t>Aug RFR</t>
  </si>
  <si>
    <t>June RFR</t>
  </si>
  <si>
    <t>Zoom languages</t>
  </si>
  <si>
    <t>NCE-supplies Amazon</t>
  </si>
  <si>
    <t>NCE add</t>
  </si>
  <si>
    <t>new remaining</t>
  </si>
  <si>
    <t>FY23-CILs</t>
  </si>
  <si>
    <t>FY23-DB contract</t>
  </si>
  <si>
    <t>travel/registrations</t>
  </si>
  <si>
    <t>added from NCE:</t>
  </si>
  <si>
    <t>Outreach supplies</t>
  </si>
  <si>
    <t>APRIL.22</t>
  </si>
  <si>
    <t>DL/11.7-10.22</t>
  </si>
  <si>
    <t>Cody travel</t>
  </si>
  <si>
    <t>2022 September</t>
  </si>
  <si>
    <t>DSOSN</t>
  </si>
  <si>
    <t>Oct 6830-0</t>
  </si>
  <si>
    <t>remainder</t>
  </si>
  <si>
    <t>june FFY22</t>
  </si>
  <si>
    <t>May FFY22</t>
  </si>
  <si>
    <t>August FFY22</t>
  </si>
  <si>
    <t>1852735-Sept22</t>
  </si>
  <si>
    <t>Pumpkinpaloosa</t>
  </si>
  <si>
    <t>CARE Chest Reno</t>
  </si>
  <si>
    <t>SILC FFY23 budget tracker</t>
  </si>
  <si>
    <t>CART-Oct-187721</t>
  </si>
  <si>
    <t>rcvd</t>
  </si>
  <si>
    <t>date</t>
  </si>
  <si>
    <t>Nov 6831-0</t>
  </si>
  <si>
    <t>Oct 1873552</t>
  </si>
  <si>
    <t>DL 11/7-11/10</t>
  </si>
  <si>
    <t>Oct 1873552-1</t>
  </si>
  <si>
    <t>4/20 ASL</t>
  </si>
  <si>
    <t>4/21 ASL</t>
  </si>
  <si>
    <t>Oct 12 ASL</t>
  </si>
  <si>
    <t>Oct 13 ASL</t>
  </si>
  <si>
    <t>NCIL FFY23 org</t>
  </si>
  <si>
    <t>Total NCE</t>
  </si>
  <si>
    <t>Nov-1890573</t>
  </si>
  <si>
    <t>IL Program adj.</t>
  </si>
  <si>
    <t>Totals:</t>
  </si>
  <si>
    <t>Dec 8 ASL</t>
  </si>
  <si>
    <t>DL/3.5-9.23</t>
  </si>
  <si>
    <t>LV/3.5-9.23</t>
  </si>
  <si>
    <t>DM/3.5-9.23</t>
  </si>
  <si>
    <t>DT/3.5-9.23</t>
  </si>
  <si>
    <t>CB/3.5-9.23</t>
  </si>
  <si>
    <t>JWS/3.5-9.23</t>
  </si>
  <si>
    <t>SILC Cong 2022</t>
  </si>
  <si>
    <t>Dec 16 ASL</t>
  </si>
  <si>
    <t>CART-Dec-187811</t>
  </si>
  <si>
    <t>CART-Dec8-187812</t>
  </si>
  <si>
    <t>Dec 6832-0</t>
  </si>
  <si>
    <t>Jan 6833-0</t>
  </si>
  <si>
    <t>ASL 1/11/23</t>
  </si>
  <si>
    <t>ASL 1/12/23</t>
  </si>
  <si>
    <t>CART 1/11 &amp; 12</t>
  </si>
  <si>
    <t>Sept RFR</t>
  </si>
  <si>
    <t>Public News&amp;Jan23</t>
  </si>
  <si>
    <t>Feb 6834-0</t>
  </si>
  <si>
    <t>Outreach qtr 1</t>
  </si>
  <si>
    <t>Dec-1910996</t>
  </si>
  <si>
    <t>Jan-1934436</t>
  </si>
  <si>
    <t>Senior Fair 2023</t>
  </si>
  <si>
    <t>CART 2/22-188008</t>
  </si>
  <si>
    <t>March 6835-0</t>
  </si>
  <si>
    <t>March admin</t>
  </si>
  <si>
    <t>Feb-1965952</t>
  </si>
  <si>
    <t>NCE-supplies 4imprint</t>
  </si>
  <si>
    <t>ASL 3/31</t>
  </si>
  <si>
    <t>ASL 3/30</t>
  </si>
  <si>
    <t>DL 5/17-5/19</t>
  </si>
  <si>
    <t>CART 3/30&amp;3/31</t>
  </si>
  <si>
    <t>ASL 4/5/23</t>
  </si>
  <si>
    <t>ASL 4/28/23</t>
  </si>
  <si>
    <t>Mar-1985192</t>
  </si>
  <si>
    <t>Feb outreach</t>
  </si>
  <si>
    <t>March outreach</t>
  </si>
  <si>
    <t>April 6836-0</t>
  </si>
  <si>
    <t>ASL 4/6/23</t>
  </si>
  <si>
    <t>NCE FFY21</t>
  </si>
  <si>
    <t>taken for IL 4/18</t>
  </si>
  <si>
    <t>December</t>
  </si>
  <si>
    <t>April</t>
  </si>
  <si>
    <t>CART 4/5 &amp; 4/6</t>
  </si>
  <si>
    <t>May-6837-0</t>
  </si>
  <si>
    <t>Apr-2004757</t>
  </si>
  <si>
    <t>April outreach</t>
  </si>
  <si>
    <t>ASL 5/12/23</t>
  </si>
  <si>
    <t>CART 5/12/2023</t>
  </si>
  <si>
    <t>May outreach</t>
  </si>
  <si>
    <t>CART 5/18/2023</t>
  </si>
  <si>
    <t>June-6838-0</t>
  </si>
  <si>
    <t>March RFR</t>
  </si>
  <si>
    <t>May-2034385</t>
  </si>
  <si>
    <t>Row totals</t>
  </si>
  <si>
    <t>plus resources</t>
  </si>
  <si>
    <t>total spent</t>
  </si>
  <si>
    <t>add to balance</t>
  </si>
  <si>
    <t>moved from FFY22</t>
  </si>
  <si>
    <t>actual</t>
  </si>
  <si>
    <t>minus added IL</t>
  </si>
  <si>
    <t>remainder taken for ADSD Admin fees-unable to correct.</t>
  </si>
  <si>
    <t>JV'd to FFY21</t>
  </si>
  <si>
    <t>sheet max</t>
  </si>
  <si>
    <t>resources</t>
  </si>
  <si>
    <t>Total</t>
  </si>
  <si>
    <t>SILC FFY24 budget tracker $348,060</t>
  </si>
  <si>
    <t>State Admin 5%</t>
  </si>
  <si>
    <t>July-6839-0</t>
  </si>
  <si>
    <t>June-2060557</t>
  </si>
  <si>
    <t>ASL 7/6/2023</t>
  </si>
  <si>
    <t>CART 7/6/2023</t>
  </si>
  <si>
    <t>CART 7/2023 SILC</t>
  </si>
  <si>
    <t>ASL 7.12.2023</t>
  </si>
  <si>
    <t>June Outreach</t>
  </si>
  <si>
    <t>Stanford ND 23</t>
  </si>
  <si>
    <t>ASL 7.13.2023</t>
  </si>
  <si>
    <t>CB 7/23-7/28</t>
  </si>
  <si>
    <t>DTF 7/23-7/28</t>
  </si>
  <si>
    <t>LV 7/23-7/28</t>
  </si>
  <si>
    <t>DL 7/23-7/28</t>
  </si>
  <si>
    <t>August-6840-0</t>
  </si>
  <si>
    <t>July-2081845</t>
  </si>
  <si>
    <t>ASL 8.10.2023</t>
  </si>
  <si>
    <t>CART 8/10/2023</t>
  </si>
  <si>
    <t>Sept-6841-0</t>
  </si>
  <si>
    <t>DL 8/28-8/31</t>
  </si>
  <si>
    <t>B/B/B Reno</t>
  </si>
  <si>
    <t>ASL 8/16/2023</t>
  </si>
  <si>
    <t>DL 9/9 &amp; 9/10</t>
  </si>
  <si>
    <t>Aug-2101949</t>
  </si>
  <si>
    <t>ASL 8/29/2023</t>
  </si>
  <si>
    <t>ASL 8/30/2023</t>
  </si>
  <si>
    <t>July Outreach</t>
  </si>
  <si>
    <t>August Outreach</t>
  </si>
  <si>
    <t>DL 10/16-10/22</t>
  </si>
  <si>
    <t>WT 10/6-10/8</t>
  </si>
  <si>
    <t>7513-0 Oct</t>
  </si>
  <si>
    <t>B 11529 Oct</t>
  </si>
  <si>
    <t>September Outreach</t>
  </si>
  <si>
    <t>10/4-10/5 CART</t>
  </si>
  <si>
    <t>10/4 ASL</t>
  </si>
  <si>
    <t>10/5 ASL</t>
  </si>
  <si>
    <t>FOTL</t>
  </si>
  <si>
    <t>August RFR</t>
  </si>
  <si>
    <t>September RFR</t>
  </si>
  <si>
    <t>10/23 SPIL</t>
  </si>
  <si>
    <t>B 11591 Nov</t>
  </si>
  <si>
    <t>CEC 24</t>
  </si>
  <si>
    <t>SILC Cong 24</t>
  </si>
  <si>
    <t>October</t>
  </si>
  <si>
    <t>Ocaliconline 23</t>
  </si>
  <si>
    <t>DL 1/16-1/21</t>
  </si>
  <si>
    <t>DL 12/13-12/14</t>
  </si>
  <si>
    <t>WT 1/16-1/21</t>
  </si>
  <si>
    <t>CEC-DADD</t>
  </si>
  <si>
    <t>NCIL Org membership</t>
  </si>
  <si>
    <t>B 11666 Dec</t>
  </si>
  <si>
    <t>Oct RFR</t>
  </si>
  <si>
    <t>November</t>
  </si>
  <si>
    <t>CART 12/11/2023</t>
  </si>
  <si>
    <t>7519-0 Jan</t>
  </si>
  <si>
    <t>ASL 1/11/24</t>
  </si>
  <si>
    <t>ASL 1/10/24</t>
  </si>
  <si>
    <t>CART 1/2024</t>
  </si>
  <si>
    <t>CEC San Ant-DL</t>
  </si>
  <si>
    <t>NASILC 2024</t>
  </si>
  <si>
    <t>7520-0 Feb</t>
  </si>
  <si>
    <t>running total rcvd</t>
  </si>
  <si>
    <t>DL 4/21/2024</t>
  </si>
  <si>
    <t>DL 4/18/2024</t>
  </si>
  <si>
    <t>DL 4/16/2024</t>
  </si>
  <si>
    <t>3/18-22/2024</t>
  </si>
  <si>
    <t>CART 2/12</t>
  </si>
  <si>
    <t>January</t>
  </si>
  <si>
    <t>Public News included in Jan</t>
  </si>
  <si>
    <t>7521-0 March</t>
  </si>
  <si>
    <t>3/5 &amp; 2/12 SPIL</t>
  </si>
  <si>
    <t>3/19 ASL</t>
  </si>
  <si>
    <t>3/21 ASL</t>
  </si>
  <si>
    <t>PW 4/16-18</t>
  </si>
  <si>
    <t>3/25/2024 ASL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</si>
</sst>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44" fontId="0" fillId="0" borderId="6" xfId="1" applyFont="1" applyBorder="1"/>
    <xf numFmtId="0" fontId="0" fillId="0" borderId="7" xfId="0" applyBorder="1"/>
    <xf numFmtId="44" fontId="0" fillId="0" borderId="7" xfId="1" applyFont="1" applyBorder="1"/>
    <xf numFmtId="0" fontId="0" fillId="0" borderId="8" xfId="0" applyBorder="1"/>
    <xf numFmtId="44" fontId="0" fillId="0" borderId="9" xfId="1" applyFont="1" applyBorder="1"/>
    <xf numFmtId="0" fontId="0" fillId="0" borderId="9" xfId="0" applyBorder="1"/>
    <xf numFmtId="0" fontId="0" fillId="0" borderId="11" xfId="0" applyBorder="1"/>
    <xf numFmtId="44" fontId="0" fillId="0" borderId="3" xfId="1" applyFont="1" applyBorder="1"/>
    <xf numFmtId="44" fontId="0" fillId="0" borderId="2" xfId="1" applyFont="1" applyBorder="1"/>
    <xf numFmtId="8" fontId="0" fillId="0" borderId="2" xfId="0" applyNumberFormat="1" applyBorder="1"/>
    <xf numFmtId="44" fontId="0" fillId="0" borderId="2" xfId="0" applyNumberFormat="1" applyBorder="1"/>
    <xf numFmtId="17" fontId="0" fillId="0" borderId="2" xfId="0" applyNumberFormat="1" applyBorder="1"/>
    <xf numFmtId="44" fontId="0" fillId="0" borderId="10" xfId="1" applyFont="1" applyBorder="1"/>
    <xf numFmtId="44" fontId="0" fillId="0" borderId="11" xfId="0" applyNumberFormat="1" applyBorder="1"/>
    <xf numFmtId="16" fontId="0" fillId="0" borderId="2" xfId="0" applyNumberFormat="1" applyBorder="1"/>
    <xf numFmtId="0" fontId="0" fillId="2" borderId="2" xfId="0" applyFill="1" applyBorder="1"/>
    <xf numFmtId="44" fontId="0" fillId="2" borderId="2" xfId="1" applyFont="1" applyFill="1" applyBorder="1"/>
    <xf numFmtId="16" fontId="0" fillId="0" borderId="3" xfId="0" applyNumberFormat="1" applyBorder="1"/>
    <xf numFmtId="44" fontId="0" fillId="0" borderId="11" xfId="1" applyFont="1" applyBorder="1"/>
    <xf numFmtId="44" fontId="0" fillId="2" borderId="2" xfId="0" applyNumberFormat="1" applyFill="1" applyBorder="1"/>
    <xf numFmtId="44" fontId="0" fillId="2" borderId="9" xfId="1" applyFont="1" applyFill="1" applyBorder="1"/>
    <xf numFmtId="44" fontId="0" fillId="2" borderId="11" xfId="1" applyFont="1" applyFill="1" applyBorder="1"/>
    <xf numFmtId="0" fontId="2" fillId="0" borderId="2" xfId="0" applyFont="1" applyBorder="1"/>
    <xf numFmtId="44" fontId="2" fillId="0" borderId="2" xfId="0" applyNumberFormat="1" applyFont="1" applyBorder="1"/>
    <xf numFmtId="4" fontId="0" fillId="0" borderId="2" xfId="0" applyNumberFormat="1" applyBorder="1"/>
    <xf numFmtId="14" fontId="0" fillId="0" borderId="3" xfId="0" applyNumberFormat="1" applyBorder="1"/>
    <xf numFmtId="14" fontId="0" fillId="0" borderId="2" xfId="0" applyNumberFormat="1" applyBorder="1"/>
    <xf numFmtId="0" fontId="2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87DD-7FCA-4D84-AC8C-ACA8ED8574FF}">
  <dimension ref="A1:Z44"/>
  <sheetViews>
    <sheetView topLeftCell="A27" workbookViewId="0">
      <selection activeCell="A44" sqref="A44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90625" style="1" customWidth="1"/>
    <col min="4" max="4" width="13" style="1" customWidth="1"/>
    <col min="5" max="5" width="14.6328125" style="1" customWidth="1"/>
    <col min="6" max="6" width="12.90625" style="1" customWidth="1"/>
    <col min="7" max="7" width="15.08984375" style="1" customWidth="1"/>
    <col min="8" max="8" width="13" style="1" customWidth="1"/>
    <col min="9" max="9" width="19.6328125" style="1" customWidth="1"/>
    <col min="10" max="10" width="12.36328125" style="1" customWidth="1"/>
    <col min="11" max="11" width="16.81640625" style="1" customWidth="1"/>
    <col min="12" max="12" width="12.6328125" style="1" customWidth="1"/>
    <col min="13" max="13" width="15" style="1" customWidth="1"/>
    <col min="14" max="14" width="13.1796875" style="1" customWidth="1"/>
    <col min="15" max="15" width="20.08984375" style="1" customWidth="1"/>
    <col min="16" max="16" width="15.08984375" style="14" customWidth="1"/>
    <col min="17" max="17" width="13.26953125" style="1" customWidth="1"/>
    <col min="18" max="18" width="12.26953125" style="1" customWidth="1"/>
    <col min="19" max="19" width="19.1796875" style="1" customWidth="1"/>
    <col min="20" max="20" width="16.90625" style="1" customWidth="1"/>
    <col min="21" max="21" width="10.7265625" style="1" customWidth="1"/>
    <col min="22" max="22" width="8.7265625" style="1"/>
    <col min="23" max="23" width="12.453125" style="1" customWidth="1"/>
    <col min="24" max="24" width="11.36328125" style="1" customWidth="1"/>
    <col min="25" max="25" width="10.54296875" style="1" customWidth="1"/>
    <col min="26" max="26" width="13.453125" style="1" customWidth="1"/>
    <col min="27" max="16384" width="8.7265625" style="1"/>
  </cols>
  <sheetData>
    <row r="1" spans="1:25" s="35" customFormat="1" ht="15" thickBot="1" x14ac:dyDescent="0.4">
      <c r="A1" s="35" t="s">
        <v>0</v>
      </c>
    </row>
    <row r="2" spans="1:25" s="3" customFormat="1" ht="15" thickBot="1" x14ac:dyDescent="0.4">
      <c r="A2" s="3" t="s">
        <v>39</v>
      </c>
      <c r="B2" s="3" t="s">
        <v>1</v>
      </c>
      <c r="C2" s="3" t="s">
        <v>40</v>
      </c>
      <c r="D2" s="3" t="s">
        <v>1</v>
      </c>
      <c r="E2" s="3" t="s">
        <v>39</v>
      </c>
      <c r="F2" s="3" t="s">
        <v>1</v>
      </c>
      <c r="G2" s="3" t="s">
        <v>39</v>
      </c>
      <c r="H2" s="3" t="s">
        <v>1</v>
      </c>
      <c r="I2" s="3" t="s">
        <v>40</v>
      </c>
      <c r="J2" s="3" t="s">
        <v>1</v>
      </c>
      <c r="K2" s="3" t="s">
        <v>39</v>
      </c>
      <c r="L2" s="3" t="s">
        <v>1</v>
      </c>
      <c r="M2" s="3" t="s">
        <v>42</v>
      </c>
      <c r="N2" s="3" t="s">
        <v>1</v>
      </c>
      <c r="O2" s="3" t="s">
        <v>43</v>
      </c>
      <c r="P2" s="11" t="s">
        <v>1</v>
      </c>
      <c r="Q2" s="3" t="s">
        <v>39</v>
      </c>
      <c r="R2" s="3" t="s">
        <v>1</v>
      </c>
      <c r="S2" s="3" t="s">
        <v>44</v>
      </c>
      <c r="T2" s="3" t="s">
        <v>70</v>
      </c>
      <c r="U2" s="3" t="s">
        <v>65</v>
      </c>
      <c r="V2" s="3" t="s">
        <v>66</v>
      </c>
      <c r="W2" s="3" t="s">
        <v>67</v>
      </c>
      <c r="X2" s="3" t="s">
        <v>68</v>
      </c>
      <c r="Y2" s="3" t="s">
        <v>69</v>
      </c>
    </row>
    <row r="3" spans="1:25" s="5" customFormat="1" ht="15" thickBot="1" x14ac:dyDescent="0.4">
      <c r="A3" s="6" t="s">
        <v>12</v>
      </c>
      <c r="B3" s="10">
        <v>7380</v>
      </c>
      <c r="C3" s="6" t="s">
        <v>2</v>
      </c>
      <c r="D3" s="8">
        <v>839.83</v>
      </c>
      <c r="E3" s="7" t="s">
        <v>5</v>
      </c>
      <c r="F3" s="8">
        <v>17200</v>
      </c>
      <c r="G3" s="7" t="s">
        <v>6</v>
      </c>
      <c r="H3" s="8">
        <v>43200</v>
      </c>
      <c r="I3" s="7" t="s">
        <v>7</v>
      </c>
      <c r="J3" s="8">
        <v>4100</v>
      </c>
      <c r="K3" s="7" t="s">
        <v>8</v>
      </c>
      <c r="L3" s="8">
        <v>9600</v>
      </c>
      <c r="M3" s="7" t="s">
        <v>9</v>
      </c>
      <c r="N3" s="8">
        <f>1907+L34</f>
        <v>38415.29</v>
      </c>
      <c r="O3" s="7" t="s">
        <v>10</v>
      </c>
      <c r="P3" s="28">
        <f>3000+L35</f>
        <v>8500</v>
      </c>
      <c r="Q3" s="7" t="s">
        <v>13</v>
      </c>
      <c r="R3" s="8">
        <v>12101</v>
      </c>
      <c r="S3" s="7" t="s">
        <v>64</v>
      </c>
      <c r="T3" s="8">
        <v>15720</v>
      </c>
      <c r="U3" s="5">
        <v>6210</v>
      </c>
      <c r="V3" s="5">
        <v>6200</v>
      </c>
      <c r="W3" s="5">
        <v>6150</v>
      </c>
      <c r="X3" s="5">
        <v>6215</v>
      </c>
      <c r="Y3" s="5">
        <v>6100</v>
      </c>
    </row>
    <row r="4" spans="1:25" s="5" customFormat="1" ht="15" thickBot="1" x14ac:dyDescent="0.4">
      <c r="A4" s="4" t="s">
        <v>3</v>
      </c>
      <c r="B4" s="9" t="s">
        <v>4</v>
      </c>
      <c r="C4" s="4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3</v>
      </c>
      <c r="N4" s="5" t="s">
        <v>4</v>
      </c>
      <c r="O4" s="5" t="s">
        <v>3</v>
      </c>
      <c r="P4" s="13" t="s">
        <v>4</v>
      </c>
      <c r="Q4" s="5" t="s">
        <v>11</v>
      </c>
      <c r="R4" s="5" t="s">
        <v>15</v>
      </c>
      <c r="S4" s="5" t="s">
        <v>71</v>
      </c>
    </row>
    <row r="5" spans="1:25" s="2" customFormat="1" x14ac:dyDescent="0.35">
      <c r="A5" s="2" t="s">
        <v>16</v>
      </c>
      <c r="B5" s="15">
        <v>156</v>
      </c>
      <c r="C5" s="2" t="s">
        <v>60</v>
      </c>
      <c r="D5" s="15">
        <v>560.96</v>
      </c>
      <c r="E5" s="2" t="s">
        <v>81</v>
      </c>
      <c r="F5" s="15">
        <v>11644.4</v>
      </c>
      <c r="G5" s="2" t="s">
        <v>88</v>
      </c>
      <c r="H5" s="15">
        <v>20631.16</v>
      </c>
      <c r="I5" s="2" t="s">
        <v>35</v>
      </c>
      <c r="J5" s="15">
        <v>60</v>
      </c>
      <c r="K5" s="2" t="s">
        <v>19</v>
      </c>
      <c r="L5" s="15">
        <v>70</v>
      </c>
      <c r="M5" s="2" t="s">
        <v>29</v>
      </c>
      <c r="N5" s="15">
        <v>40</v>
      </c>
      <c r="O5" s="2" t="s">
        <v>102</v>
      </c>
      <c r="P5" s="20">
        <v>155.18</v>
      </c>
      <c r="Q5" s="2" t="s">
        <v>56</v>
      </c>
      <c r="R5" s="15">
        <v>1195</v>
      </c>
      <c r="S5" s="2" t="s">
        <v>75</v>
      </c>
      <c r="T5" s="15">
        <v>264.66000000000003</v>
      </c>
      <c r="U5" s="15">
        <v>124.18</v>
      </c>
      <c r="V5" s="15">
        <v>421.76</v>
      </c>
    </row>
    <row r="6" spans="1:25" x14ac:dyDescent="0.35">
      <c r="A6" s="1" t="s">
        <v>17</v>
      </c>
      <c r="B6" s="16">
        <v>260</v>
      </c>
      <c r="C6" s="1" t="s">
        <v>61</v>
      </c>
      <c r="D6" s="16">
        <v>176</v>
      </c>
      <c r="E6" s="1" t="s">
        <v>95</v>
      </c>
      <c r="F6" s="16">
        <v>5555.6</v>
      </c>
      <c r="G6" s="1" t="s">
        <v>89</v>
      </c>
      <c r="H6" s="16">
        <v>22568.84</v>
      </c>
      <c r="I6" s="1" t="s">
        <v>36</v>
      </c>
      <c r="J6" s="16">
        <v>100</v>
      </c>
      <c r="K6" s="1" t="s">
        <v>20</v>
      </c>
      <c r="L6" s="16">
        <v>5320</v>
      </c>
      <c r="M6" s="1" t="s">
        <v>33</v>
      </c>
      <c r="N6" s="16">
        <v>398</v>
      </c>
      <c r="O6" s="1" t="s">
        <v>103</v>
      </c>
      <c r="P6" s="26">
        <v>131</v>
      </c>
      <c r="Q6" s="1" t="s">
        <v>56</v>
      </c>
      <c r="R6" s="16">
        <v>1195</v>
      </c>
      <c r="S6" s="1" t="s">
        <v>80</v>
      </c>
      <c r="T6" s="16">
        <v>197.96</v>
      </c>
      <c r="U6" s="16">
        <v>53.34</v>
      </c>
      <c r="V6" s="16">
        <v>242.02</v>
      </c>
    </row>
    <row r="7" spans="1:25" x14ac:dyDescent="0.35">
      <c r="A7" s="1" t="s">
        <v>18</v>
      </c>
      <c r="B7" s="16">
        <v>260</v>
      </c>
      <c r="C7" s="1" t="s">
        <v>63</v>
      </c>
      <c r="D7" s="16">
        <v>26.35</v>
      </c>
      <c r="I7" s="1" t="s">
        <v>62</v>
      </c>
      <c r="J7" s="16">
        <v>495.79</v>
      </c>
      <c r="K7" s="1" t="s">
        <v>26</v>
      </c>
      <c r="L7" s="16">
        <v>640</v>
      </c>
      <c r="M7" s="1" t="s">
        <v>37</v>
      </c>
      <c r="N7" s="16">
        <v>830</v>
      </c>
      <c r="O7" s="1" t="s">
        <v>104</v>
      </c>
      <c r="P7" s="26">
        <v>175.94</v>
      </c>
      <c r="Q7" s="19">
        <v>44317</v>
      </c>
      <c r="R7" s="16">
        <v>692.01</v>
      </c>
      <c r="S7" s="1" t="s">
        <v>90</v>
      </c>
      <c r="T7" s="16">
        <v>227.49</v>
      </c>
      <c r="U7" s="16">
        <v>221.16</v>
      </c>
      <c r="V7" s="16">
        <v>274.64</v>
      </c>
      <c r="X7" s="16"/>
    </row>
    <row r="8" spans="1:25" x14ac:dyDescent="0.35">
      <c r="A8" s="1" t="s">
        <v>23</v>
      </c>
      <c r="B8" s="16">
        <v>130</v>
      </c>
      <c r="C8" s="1" t="s">
        <v>74</v>
      </c>
      <c r="D8" s="16">
        <v>24.98</v>
      </c>
      <c r="I8" s="1" t="s">
        <v>87</v>
      </c>
      <c r="J8" s="16">
        <v>1500</v>
      </c>
      <c r="K8" s="1" t="s">
        <v>30</v>
      </c>
      <c r="L8" s="16">
        <v>540.66999999999996</v>
      </c>
      <c r="M8" s="1" t="s">
        <v>78</v>
      </c>
      <c r="N8" s="16">
        <v>150</v>
      </c>
      <c r="O8" s="1" t="s">
        <v>105</v>
      </c>
      <c r="P8" s="26">
        <v>359.98</v>
      </c>
      <c r="Q8" s="19">
        <v>44348</v>
      </c>
      <c r="R8" s="16">
        <v>1153.3499999999999</v>
      </c>
      <c r="S8" s="1" t="s">
        <v>92</v>
      </c>
      <c r="T8" s="16">
        <v>209.96</v>
      </c>
    </row>
    <row r="9" spans="1:25" x14ac:dyDescent="0.35">
      <c r="A9" s="1" t="s">
        <v>24</v>
      </c>
      <c r="B9" s="16">
        <v>1462.5</v>
      </c>
      <c r="C9" s="1" t="s">
        <v>86</v>
      </c>
      <c r="D9" s="16">
        <v>47.99</v>
      </c>
      <c r="I9" s="1" t="s">
        <v>96</v>
      </c>
      <c r="J9" s="16">
        <v>1500</v>
      </c>
      <c r="K9" s="1" t="s">
        <v>41</v>
      </c>
      <c r="L9" s="16">
        <v>125</v>
      </c>
      <c r="M9" s="1" t="s">
        <v>82</v>
      </c>
      <c r="N9" s="16">
        <v>1140</v>
      </c>
      <c r="Q9" s="22">
        <v>44429</v>
      </c>
      <c r="R9" s="16">
        <v>1076.46</v>
      </c>
      <c r="S9" s="1" t="s">
        <v>93</v>
      </c>
      <c r="T9" s="16">
        <v>209.96</v>
      </c>
    </row>
    <row r="10" spans="1:25" x14ac:dyDescent="0.35">
      <c r="A10" s="1" t="s">
        <v>25</v>
      </c>
      <c r="B10" s="16">
        <v>260</v>
      </c>
      <c r="C10" s="1" t="s">
        <v>91</v>
      </c>
      <c r="D10" s="16">
        <v>29.99</v>
      </c>
      <c r="I10" s="1" t="s">
        <v>100</v>
      </c>
      <c r="J10" s="16">
        <v>714</v>
      </c>
      <c r="K10" s="1" t="s">
        <v>48</v>
      </c>
      <c r="L10" s="16">
        <v>148.75</v>
      </c>
      <c r="M10" s="1" t="s">
        <v>84</v>
      </c>
      <c r="N10" s="16">
        <v>50</v>
      </c>
      <c r="O10" s="23" t="s">
        <v>194</v>
      </c>
      <c r="P10" s="29">
        <v>2741.31</v>
      </c>
      <c r="Q10" s="22">
        <v>44398</v>
      </c>
      <c r="R10" s="16">
        <v>1589.06</v>
      </c>
      <c r="S10" s="1" t="s">
        <v>94</v>
      </c>
      <c r="T10" s="16">
        <v>209.96</v>
      </c>
    </row>
    <row r="11" spans="1:25" x14ac:dyDescent="0.35">
      <c r="A11" s="1" t="s">
        <v>27</v>
      </c>
      <c r="B11" s="16">
        <v>312</v>
      </c>
      <c r="C11" s="1" t="s">
        <v>117</v>
      </c>
      <c r="D11" s="16">
        <v>33.99</v>
      </c>
      <c r="I11" s="1" t="s">
        <v>118</v>
      </c>
      <c r="J11" s="16">
        <v>2890.99</v>
      </c>
      <c r="K11" s="1" t="s">
        <v>58</v>
      </c>
      <c r="L11" s="16">
        <v>146.16999999999999</v>
      </c>
      <c r="M11" s="1" t="s">
        <v>134</v>
      </c>
      <c r="N11" s="16">
        <v>3000</v>
      </c>
      <c r="O11" s="23" t="s">
        <v>259</v>
      </c>
      <c r="P11" s="29">
        <v>2918.69</v>
      </c>
      <c r="Q11" s="22">
        <v>44460</v>
      </c>
      <c r="R11" s="16">
        <v>1178.98</v>
      </c>
      <c r="S11" s="1" t="s">
        <v>125</v>
      </c>
      <c r="U11" s="16">
        <v>246.61</v>
      </c>
    </row>
    <row r="12" spans="1:25" x14ac:dyDescent="0.35">
      <c r="A12" s="1" t="s">
        <v>28</v>
      </c>
      <c r="B12" s="16">
        <v>260</v>
      </c>
      <c r="I12" s="1" t="s">
        <v>123</v>
      </c>
      <c r="J12" s="16">
        <v>66.900000000000006</v>
      </c>
      <c r="L12" s="16"/>
      <c r="Q12" s="22">
        <v>44490</v>
      </c>
      <c r="R12" s="16">
        <v>1236.6500000000001</v>
      </c>
    </row>
    <row r="13" spans="1:25" x14ac:dyDescent="0.35">
      <c r="A13" s="1" t="s">
        <v>31</v>
      </c>
      <c r="B13" s="16">
        <v>130</v>
      </c>
      <c r="I13" s="1" t="s">
        <v>124</v>
      </c>
      <c r="J13" s="16">
        <v>99.99</v>
      </c>
      <c r="K13" s="1" t="s">
        <v>76</v>
      </c>
      <c r="L13" s="16">
        <v>218.75</v>
      </c>
      <c r="M13" s="23" t="s">
        <v>202</v>
      </c>
      <c r="N13" s="24">
        <v>250</v>
      </c>
      <c r="S13" s="23" t="s">
        <v>203</v>
      </c>
      <c r="T13" s="23">
        <v>219.96</v>
      </c>
      <c r="U13" s="23"/>
      <c r="V13" s="23"/>
    </row>
    <row r="14" spans="1:25" x14ac:dyDescent="0.35">
      <c r="A14" s="1" t="s">
        <v>32</v>
      </c>
      <c r="B14" s="16">
        <v>390</v>
      </c>
      <c r="I14" s="1" t="s">
        <v>126</v>
      </c>
      <c r="J14" s="16">
        <v>498</v>
      </c>
      <c r="K14" s="1" t="s">
        <v>77</v>
      </c>
      <c r="L14" s="16">
        <v>125</v>
      </c>
    </row>
    <row r="15" spans="1:25" x14ac:dyDescent="0.35">
      <c r="A15" s="1" t="s">
        <v>34</v>
      </c>
      <c r="B15" s="16">
        <v>260</v>
      </c>
      <c r="K15" s="1" t="s">
        <v>85</v>
      </c>
      <c r="L15" s="16">
        <v>636.25</v>
      </c>
      <c r="M15" s="1" t="s">
        <v>227</v>
      </c>
      <c r="N15" s="16">
        <v>150</v>
      </c>
      <c r="S15" s="1" t="s">
        <v>233</v>
      </c>
      <c r="W15" s="16">
        <v>781.86</v>
      </c>
    </row>
    <row r="16" spans="1:25" x14ac:dyDescent="0.35">
      <c r="A16" s="1" t="s">
        <v>38</v>
      </c>
      <c r="B16" s="16">
        <v>130</v>
      </c>
      <c r="K16" s="1" t="s">
        <v>98</v>
      </c>
      <c r="L16" s="16">
        <v>1574.51</v>
      </c>
      <c r="M16" s="1" t="s">
        <v>239</v>
      </c>
      <c r="N16" s="16">
        <v>3000</v>
      </c>
      <c r="S16" s="1" t="s">
        <v>235</v>
      </c>
      <c r="W16" s="16">
        <v>781.86</v>
      </c>
    </row>
    <row r="17" spans="1:26" x14ac:dyDescent="0.35">
      <c r="A17" s="1" t="s">
        <v>45</v>
      </c>
      <c r="B17" s="16">
        <v>312</v>
      </c>
      <c r="L17" s="16"/>
      <c r="M17" s="1" t="s">
        <v>254</v>
      </c>
      <c r="N17" s="16">
        <v>308.7</v>
      </c>
      <c r="S17" s="1" t="s">
        <v>234</v>
      </c>
      <c r="W17" s="16">
        <v>845.95</v>
      </c>
    </row>
    <row r="18" spans="1:26" x14ac:dyDescent="0.35">
      <c r="A18" s="1" t="s">
        <v>46</v>
      </c>
      <c r="B18" s="16">
        <v>130</v>
      </c>
      <c r="L18" s="16"/>
      <c r="S18" s="1" t="s">
        <v>236</v>
      </c>
      <c r="W18" s="16">
        <v>845.95</v>
      </c>
    </row>
    <row r="19" spans="1:26" x14ac:dyDescent="0.35">
      <c r="A19" s="1" t="s">
        <v>47</v>
      </c>
      <c r="B19" s="16">
        <v>455</v>
      </c>
      <c r="L19" s="16"/>
      <c r="S19" s="1" t="s">
        <v>237</v>
      </c>
      <c r="W19" s="16">
        <v>891.54</v>
      </c>
    </row>
    <row r="20" spans="1:26" x14ac:dyDescent="0.35">
      <c r="A20" s="1" t="s">
        <v>49</v>
      </c>
      <c r="B20" s="16">
        <v>260</v>
      </c>
      <c r="L20" s="16"/>
      <c r="S20" s="1" t="s">
        <v>238</v>
      </c>
      <c r="W20" s="16">
        <v>781.86</v>
      </c>
    </row>
    <row r="21" spans="1:26" x14ac:dyDescent="0.35">
      <c r="A21" s="1" t="s">
        <v>50</v>
      </c>
      <c r="B21" s="16">
        <v>195</v>
      </c>
      <c r="L21" s="16"/>
    </row>
    <row r="22" spans="1:26" x14ac:dyDescent="0.35">
      <c r="A22" s="1" t="s">
        <v>57</v>
      </c>
      <c r="B22" s="16">
        <v>520</v>
      </c>
      <c r="L22" s="16"/>
    </row>
    <row r="23" spans="1:26" x14ac:dyDescent="0.35">
      <c r="A23" s="1" t="s">
        <v>59</v>
      </c>
      <c r="B23" s="16">
        <v>500</v>
      </c>
      <c r="L23" s="16"/>
    </row>
    <row r="24" spans="1:26" x14ac:dyDescent="0.35">
      <c r="A24" s="1" t="s">
        <v>59</v>
      </c>
      <c r="B24" s="16">
        <v>282.5</v>
      </c>
      <c r="L24" s="16"/>
    </row>
    <row r="25" spans="1:26" x14ac:dyDescent="0.35">
      <c r="A25" s="1" t="s">
        <v>79</v>
      </c>
      <c r="B25" s="16">
        <v>552.5</v>
      </c>
      <c r="L25" s="16"/>
    </row>
    <row r="26" spans="1:26" x14ac:dyDescent="0.35">
      <c r="B26" s="16"/>
      <c r="L26" s="16"/>
      <c r="Z26" s="1" t="s">
        <v>73</v>
      </c>
    </row>
    <row r="27" spans="1:26" x14ac:dyDescent="0.35">
      <c r="A27" s="1" t="s">
        <v>21</v>
      </c>
      <c r="B27" s="16">
        <f>SUM(B5:B26)</f>
        <v>7217.5</v>
      </c>
      <c r="C27" s="1" t="s">
        <v>22</v>
      </c>
      <c r="D27" s="18">
        <f>SUM(D5:D26)</f>
        <v>900.2600000000001</v>
      </c>
      <c r="E27" s="1" t="s">
        <v>22</v>
      </c>
      <c r="F27" s="18">
        <f>SUM(F5:F26)</f>
        <v>17200</v>
      </c>
      <c r="G27" s="1" t="s">
        <v>22</v>
      </c>
      <c r="H27" s="18">
        <f>SUM(H5:H26)</f>
        <v>43200</v>
      </c>
      <c r="I27" s="1" t="s">
        <v>22</v>
      </c>
      <c r="J27" s="18">
        <f>SUM(J5:J26)</f>
        <v>7925.6699999999992</v>
      </c>
      <c r="K27" s="1" t="s">
        <v>22</v>
      </c>
      <c r="L27" s="16">
        <f>SUM(L5:L26)</f>
        <v>9545.1</v>
      </c>
      <c r="M27" s="1" t="s">
        <v>22</v>
      </c>
      <c r="N27" s="17">
        <f>SUM(N5:N26)</f>
        <v>9316.7000000000007</v>
      </c>
      <c r="O27" s="1" t="s">
        <v>22</v>
      </c>
      <c r="P27" s="21">
        <f>SUM(P5:P26)</f>
        <v>6482.1</v>
      </c>
      <c r="Q27" s="1" t="s">
        <v>22</v>
      </c>
      <c r="R27" s="17">
        <f>SUM(R5:R26)</f>
        <v>9316.51</v>
      </c>
      <c r="S27" s="1" t="s">
        <v>72</v>
      </c>
      <c r="T27" s="18">
        <f>SUM(T5:T26)</f>
        <v>1539.95</v>
      </c>
      <c r="U27" s="18">
        <f>SUM(U5:U26)</f>
        <v>645.29</v>
      </c>
      <c r="V27" s="18">
        <f>SUM(V5:V26)</f>
        <v>938.42</v>
      </c>
      <c r="W27" s="18">
        <f>SUM(W5:W26)</f>
        <v>4929.0199999999995</v>
      </c>
      <c r="X27" s="1">
        <f>SUM(X5:X26)</f>
        <v>0</v>
      </c>
      <c r="Z27" s="1">
        <f>SUM(T27:Y27)</f>
        <v>8052.6799999999994</v>
      </c>
    </row>
    <row r="28" spans="1:26" x14ac:dyDescent="0.35">
      <c r="B28" s="16"/>
      <c r="M28" s="1" t="s">
        <v>83</v>
      </c>
      <c r="N28" s="18">
        <f>N3-N27</f>
        <v>29098.59</v>
      </c>
    </row>
    <row r="30" spans="1:26" x14ac:dyDescent="0.35">
      <c r="A30" s="1" t="s">
        <v>107</v>
      </c>
      <c r="B30" s="18">
        <f>B27+D27+F27+H27+J27+L27+N27+N27+P27+R27</f>
        <v>120420.54000000001</v>
      </c>
      <c r="K30" s="23" t="s">
        <v>99</v>
      </c>
      <c r="L30" s="24">
        <v>3701.24</v>
      </c>
    </row>
    <row r="31" spans="1:26" x14ac:dyDescent="0.35">
      <c r="A31" s="1" t="s">
        <v>14</v>
      </c>
      <c r="B31" s="24">
        <v>140000</v>
      </c>
      <c r="K31" s="1" t="s">
        <v>200</v>
      </c>
    </row>
    <row r="32" spans="1:26" x14ac:dyDescent="0.35">
      <c r="A32" s="1" t="s">
        <v>108</v>
      </c>
      <c r="B32" s="16">
        <v>16935</v>
      </c>
      <c r="K32" s="1" t="s">
        <v>197</v>
      </c>
      <c r="L32" s="16">
        <v>4200</v>
      </c>
    </row>
    <row r="33" spans="1:12" x14ac:dyDescent="0.35">
      <c r="A33" s="1" t="s">
        <v>109</v>
      </c>
      <c r="B33" s="16">
        <v>4751.3500000000004</v>
      </c>
      <c r="K33" s="1" t="s">
        <v>198</v>
      </c>
      <c r="L33" s="16">
        <v>6236</v>
      </c>
    </row>
    <row r="34" spans="1:12" x14ac:dyDescent="0.35">
      <c r="A34" s="1" t="s">
        <v>110</v>
      </c>
      <c r="B34" s="16">
        <v>62397.91</v>
      </c>
      <c r="K34" s="1" t="s">
        <v>199</v>
      </c>
      <c r="L34" s="16">
        <v>36508.29</v>
      </c>
    </row>
    <row r="35" spans="1:12" x14ac:dyDescent="0.35">
      <c r="A35" s="1" t="s">
        <v>113</v>
      </c>
      <c r="B35" s="16">
        <v>4835.3999999999996</v>
      </c>
      <c r="K35" s="1" t="s">
        <v>201</v>
      </c>
      <c r="L35" s="16">
        <v>5500</v>
      </c>
    </row>
    <row r="36" spans="1:12" x14ac:dyDescent="0.35">
      <c r="A36" s="1" t="s">
        <v>290</v>
      </c>
      <c r="B36" s="16">
        <v>6118.01</v>
      </c>
      <c r="K36" s="30" t="s">
        <v>228</v>
      </c>
      <c r="L36" s="31">
        <f>SUM(L32:L35)</f>
        <v>52444.29</v>
      </c>
    </row>
    <row r="37" spans="1:12" x14ac:dyDescent="0.35">
      <c r="A37" s="23" t="s">
        <v>111</v>
      </c>
      <c r="B37" s="27">
        <f>SUM(B30:B36)</f>
        <v>355458.21000000008</v>
      </c>
    </row>
    <row r="38" spans="1:12" x14ac:dyDescent="0.35">
      <c r="A38" s="23" t="s">
        <v>112</v>
      </c>
      <c r="B38" s="27">
        <f>338717-B37</f>
        <v>-16741.210000000079</v>
      </c>
      <c r="K38" s="1" t="s">
        <v>230</v>
      </c>
      <c r="L38" s="1">
        <v>63850.48</v>
      </c>
    </row>
    <row r="39" spans="1:12" x14ac:dyDescent="0.35">
      <c r="A39" s="23" t="s">
        <v>114</v>
      </c>
      <c r="B39" s="24">
        <v>3000</v>
      </c>
      <c r="K39" s="1" t="s">
        <v>291</v>
      </c>
      <c r="L39" s="18">
        <f>L38-L36</f>
        <v>11406.190000000002</v>
      </c>
    </row>
    <row r="40" spans="1:12" x14ac:dyDescent="0.35">
      <c r="A40" s="23" t="s">
        <v>115</v>
      </c>
      <c r="B40" s="27">
        <f>B38-B39</f>
        <v>-19741.210000000079</v>
      </c>
    </row>
    <row r="41" spans="1:12" x14ac:dyDescent="0.35">
      <c r="A41" s="1" t="s">
        <v>195</v>
      </c>
      <c r="B41" s="16">
        <f>52444.29-(L32+L33)</f>
        <v>42008.29</v>
      </c>
    </row>
    <row r="42" spans="1:12" x14ac:dyDescent="0.35">
      <c r="A42" s="1" t="s">
        <v>196</v>
      </c>
      <c r="B42" s="18">
        <f>B41+B40</f>
        <v>22267.079999999922</v>
      </c>
    </row>
    <row r="43" spans="1:12" x14ac:dyDescent="0.35">
      <c r="A43" s="1" t="s">
        <v>292</v>
      </c>
      <c r="B43" s="18">
        <f>B42-L39</f>
        <v>10860.889999999919</v>
      </c>
    </row>
    <row r="44" spans="1:12" x14ac:dyDescent="0.35">
      <c r="A44" s="1" t="s">
        <v>293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4DBB-E5B2-4718-BCF7-72851F756597}">
  <dimension ref="A1:AD29"/>
  <sheetViews>
    <sheetView topLeftCell="A6" workbookViewId="0">
      <selection activeCell="D29" sqref="D29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90625" style="1" customWidth="1"/>
    <col min="4" max="4" width="13" style="1" customWidth="1"/>
    <col min="5" max="5" width="14.6328125" style="1" customWidth="1"/>
    <col min="6" max="6" width="12.90625" style="1" customWidth="1"/>
    <col min="7" max="7" width="15.08984375" style="1" customWidth="1"/>
    <col min="8" max="8" width="13" style="1" customWidth="1"/>
    <col min="9" max="9" width="19.6328125" style="1" customWidth="1"/>
    <col min="10" max="10" width="12.36328125" style="1" customWidth="1"/>
    <col min="11" max="11" width="16.81640625" style="1" customWidth="1"/>
    <col min="12" max="12" width="12.6328125" style="1" customWidth="1"/>
    <col min="13" max="13" width="15" style="1" customWidth="1"/>
    <col min="14" max="14" width="13.1796875" style="1" customWidth="1"/>
    <col min="15" max="15" width="20.08984375" style="1" customWidth="1"/>
    <col min="16" max="16" width="15.08984375" style="14" customWidth="1"/>
    <col min="17" max="17" width="14" style="1" customWidth="1"/>
    <col min="18" max="18" width="12.26953125" style="1" customWidth="1"/>
    <col min="19" max="19" width="12.36328125" style="1" customWidth="1"/>
    <col min="20" max="20" width="13.6328125" style="1" customWidth="1"/>
    <col min="21" max="21" width="12.453125" style="1" customWidth="1"/>
    <col min="22" max="22" width="13.08984375" style="1" customWidth="1"/>
    <col min="23" max="23" width="13.90625" style="1" customWidth="1"/>
    <col min="24" max="24" width="16.26953125" style="1" customWidth="1"/>
    <col min="25" max="25" width="10.1796875" style="1" customWidth="1"/>
    <col min="26" max="26" width="9.90625" style="1" customWidth="1"/>
    <col min="27" max="27" width="10.453125" style="1" customWidth="1"/>
    <col min="28" max="28" width="8.7265625" style="1"/>
    <col min="29" max="29" width="12.1796875" style="1" customWidth="1"/>
    <col min="30" max="30" width="11.26953125" style="1" customWidth="1"/>
    <col min="31" max="16384" width="8.7265625" style="1"/>
  </cols>
  <sheetData>
    <row r="1" spans="1:29" s="35" customFormat="1" ht="15" thickBot="1" x14ac:dyDescent="0.4">
      <c r="A1" s="35" t="s">
        <v>55</v>
      </c>
    </row>
    <row r="2" spans="1:29" s="3" customFormat="1" ht="15" thickBot="1" x14ac:dyDescent="0.4">
      <c r="A2" s="3" t="s">
        <v>39</v>
      </c>
      <c r="B2" s="3" t="s">
        <v>1</v>
      </c>
      <c r="C2" s="3" t="s">
        <v>40</v>
      </c>
      <c r="D2" s="3" t="s">
        <v>1</v>
      </c>
      <c r="E2" s="3" t="s">
        <v>39</v>
      </c>
      <c r="F2" s="3" t="s">
        <v>1</v>
      </c>
      <c r="G2" s="3" t="s">
        <v>39</v>
      </c>
      <c r="H2" s="3" t="s">
        <v>1</v>
      </c>
      <c r="I2" s="3" t="s">
        <v>40</v>
      </c>
      <c r="J2" s="3" t="s">
        <v>1</v>
      </c>
      <c r="K2" s="3" t="s">
        <v>39</v>
      </c>
      <c r="L2" s="3" t="s">
        <v>1</v>
      </c>
      <c r="M2" s="3" t="s">
        <v>42</v>
      </c>
      <c r="N2" s="3" t="s">
        <v>1</v>
      </c>
      <c r="O2" s="3" t="s">
        <v>39</v>
      </c>
      <c r="P2" s="11" t="s">
        <v>1</v>
      </c>
      <c r="Q2" s="3" t="s">
        <v>39</v>
      </c>
      <c r="R2" s="3" t="s">
        <v>1</v>
      </c>
      <c r="S2" s="3" t="s">
        <v>44</v>
      </c>
      <c r="T2" s="3" t="s">
        <v>1</v>
      </c>
      <c r="U2" s="3" t="s">
        <v>53</v>
      </c>
      <c r="V2" s="3" t="s">
        <v>1</v>
      </c>
      <c r="W2" s="3" t="s">
        <v>44</v>
      </c>
      <c r="X2" s="3" t="s">
        <v>70</v>
      </c>
      <c r="Y2" s="3" t="s">
        <v>65</v>
      </c>
      <c r="Z2" s="3" t="s">
        <v>66</v>
      </c>
      <c r="AA2" s="3" t="s">
        <v>67</v>
      </c>
      <c r="AB2" s="3" t="s">
        <v>68</v>
      </c>
      <c r="AC2" s="3" t="s">
        <v>69</v>
      </c>
    </row>
    <row r="3" spans="1:29" s="5" customFormat="1" ht="15" thickBot="1" x14ac:dyDescent="0.4">
      <c r="A3" s="6" t="s">
        <v>12</v>
      </c>
      <c r="B3" s="10">
        <v>6795</v>
      </c>
      <c r="C3" s="6" t="s">
        <v>2</v>
      </c>
      <c r="D3" s="8">
        <v>0</v>
      </c>
      <c r="E3" s="7" t="s">
        <v>54</v>
      </c>
      <c r="F3" s="8">
        <v>20000</v>
      </c>
      <c r="G3" s="7" t="s">
        <v>52</v>
      </c>
      <c r="H3" s="8">
        <v>20000</v>
      </c>
      <c r="I3" s="7" t="s">
        <v>7</v>
      </c>
      <c r="J3" s="8" t="s">
        <v>133</v>
      </c>
      <c r="K3" s="7" t="s">
        <v>130</v>
      </c>
      <c r="L3" s="8">
        <v>12760</v>
      </c>
      <c r="M3" s="7" t="s">
        <v>9</v>
      </c>
      <c r="N3" s="8">
        <v>1907</v>
      </c>
      <c r="O3" s="7" t="s">
        <v>132</v>
      </c>
      <c r="P3" s="12">
        <v>4325</v>
      </c>
      <c r="Q3" s="7" t="s">
        <v>13</v>
      </c>
      <c r="R3" s="8">
        <v>12501</v>
      </c>
      <c r="S3" s="7" t="s">
        <v>14</v>
      </c>
      <c r="T3" s="8">
        <v>140000</v>
      </c>
      <c r="U3" s="7" t="s">
        <v>51</v>
      </c>
      <c r="V3" s="8">
        <v>20000</v>
      </c>
      <c r="W3" s="7" t="s">
        <v>64</v>
      </c>
      <c r="X3" s="8">
        <v>15720</v>
      </c>
      <c r="Y3" s="5">
        <v>6210</v>
      </c>
      <c r="Z3" s="5">
        <v>6200</v>
      </c>
      <c r="AA3" s="5">
        <v>6150</v>
      </c>
      <c r="AB3" s="5">
        <v>6215</v>
      </c>
      <c r="AC3" s="5">
        <v>6100</v>
      </c>
    </row>
    <row r="4" spans="1:29" s="5" customFormat="1" ht="15" thickBot="1" x14ac:dyDescent="0.4">
      <c r="A4" s="4" t="s">
        <v>3</v>
      </c>
      <c r="B4" s="9" t="s">
        <v>4</v>
      </c>
      <c r="C4" s="4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3</v>
      </c>
      <c r="N4" s="5" t="s">
        <v>4</v>
      </c>
      <c r="O4" s="5" t="s">
        <v>3</v>
      </c>
      <c r="P4" s="13" t="s">
        <v>4</v>
      </c>
      <c r="Q4" s="5" t="s">
        <v>11</v>
      </c>
      <c r="R4" s="5" t="s">
        <v>15</v>
      </c>
      <c r="S4" s="5" t="s">
        <v>11</v>
      </c>
      <c r="T4" s="5" t="s">
        <v>15</v>
      </c>
      <c r="U4" s="5" t="s">
        <v>11</v>
      </c>
      <c r="V4" s="5" t="s">
        <v>15</v>
      </c>
      <c r="W4" s="5" t="s">
        <v>71</v>
      </c>
    </row>
    <row r="5" spans="1:29" s="2" customFormat="1" x14ac:dyDescent="0.35">
      <c r="A5" s="2" t="s">
        <v>97</v>
      </c>
      <c r="B5" s="15">
        <v>520</v>
      </c>
      <c r="C5" s="2" t="s">
        <v>61</v>
      </c>
      <c r="D5" s="15">
        <v>216</v>
      </c>
      <c r="E5" s="2" t="s">
        <v>119</v>
      </c>
      <c r="F5" s="15">
        <v>1666.45</v>
      </c>
      <c r="G5" s="2" t="s">
        <v>210</v>
      </c>
      <c r="H5" s="15">
        <v>10922.74</v>
      </c>
      <c r="I5" s="2" t="s">
        <v>148</v>
      </c>
      <c r="J5" s="15">
        <v>6.92</v>
      </c>
      <c r="K5" s="2" t="s">
        <v>131</v>
      </c>
      <c r="L5" s="15">
        <v>2200</v>
      </c>
      <c r="M5" s="2" t="s">
        <v>173</v>
      </c>
      <c r="N5" s="15">
        <v>1360</v>
      </c>
      <c r="O5" s="2" t="s">
        <v>140</v>
      </c>
      <c r="P5" s="20">
        <v>575</v>
      </c>
      <c r="Q5" s="2" t="s">
        <v>101</v>
      </c>
      <c r="R5" s="15">
        <v>1076.46</v>
      </c>
      <c r="S5" s="25">
        <v>44589</v>
      </c>
      <c r="T5" s="15">
        <v>65000</v>
      </c>
      <c r="U5" s="25" t="s">
        <v>209</v>
      </c>
      <c r="V5" s="15">
        <v>9929.9500000000007</v>
      </c>
      <c r="W5" s="2" t="s">
        <v>106</v>
      </c>
      <c r="X5" s="15"/>
      <c r="Y5" s="15"/>
      <c r="Z5" s="15">
        <v>1122.8699999999999</v>
      </c>
      <c r="AA5" s="15">
        <v>621.69000000000005</v>
      </c>
    </row>
    <row r="6" spans="1:29" x14ac:dyDescent="0.35">
      <c r="A6" s="1" t="s">
        <v>116</v>
      </c>
      <c r="B6" s="16">
        <v>520</v>
      </c>
      <c r="E6" s="1" t="s">
        <v>127</v>
      </c>
      <c r="F6" s="16">
        <v>1666.45</v>
      </c>
      <c r="G6" s="1" t="s">
        <v>211</v>
      </c>
      <c r="H6" s="16">
        <v>9071.26</v>
      </c>
      <c r="I6" s="1" t="s">
        <v>171</v>
      </c>
      <c r="J6" s="16">
        <v>16.989999999999998</v>
      </c>
      <c r="K6" s="19">
        <v>44621</v>
      </c>
      <c r="L6" s="16">
        <v>405.63</v>
      </c>
      <c r="M6" s="1" t="s">
        <v>174</v>
      </c>
      <c r="N6" s="16">
        <v>155.72999999999999</v>
      </c>
      <c r="O6" s="1" t="s">
        <v>143</v>
      </c>
      <c r="P6" s="26">
        <v>575</v>
      </c>
      <c r="Q6" s="1" t="s">
        <v>122</v>
      </c>
      <c r="R6" s="16">
        <v>1230.24</v>
      </c>
      <c r="S6" s="1" t="s">
        <v>208</v>
      </c>
      <c r="T6" s="16">
        <v>75000</v>
      </c>
      <c r="W6" s="1" t="s">
        <v>155</v>
      </c>
      <c r="X6" s="16"/>
      <c r="Y6" s="16"/>
      <c r="AA6" s="16">
        <v>259.95999999999998</v>
      </c>
      <c r="AC6" s="16">
        <v>911.36</v>
      </c>
    </row>
    <row r="7" spans="1:29" x14ac:dyDescent="0.35">
      <c r="A7" s="1" t="s">
        <v>137</v>
      </c>
      <c r="B7" s="16">
        <v>312</v>
      </c>
      <c r="E7" s="1" t="s">
        <v>128</v>
      </c>
      <c r="F7" s="16">
        <v>1666.45</v>
      </c>
      <c r="K7" s="1" t="s">
        <v>141</v>
      </c>
      <c r="L7" s="16">
        <v>2750</v>
      </c>
      <c r="M7" s="1" t="s">
        <v>175</v>
      </c>
      <c r="N7" s="16">
        <v>250</v>
      </c>
      <c r="O7" s="1" t="s">
        <v>144</v>
      </c>
      <c r="P7" s="26">
        <v>300</v>
      </c>
      <c r="Q7" s="1" t="s">
        <v>129</v>
      </c>
      <c r="R7" s="16">
        <v>1089.28</v>
      </c>
      <c r="W7" s="1" t="s">
        <v>156</v>
      </c>
      <c r="X7" s="16"/>
      <c r="Y7" s="16"/>
      <c r="AA7" s="16">
        <v>348.68</v>
      </c>
      <c r="AB7" s="16"/>
      <c r="AC7" s="16">
        <v>679.53</v>
      </c>
    </row>
    <row r="8" spans="1:29" x14ac:dyDescent="0.35">
      <c r="A8" s="1" t="s">
        <v>138</v>
      </c>
      <c r="B8" s="16">
        <v>390</v>
      </c>
      <c r="E8" s="1" t="s">
        <v>136</v>
      </c>
      <c r="F8" s="16">
        <v>1666.45</v>
      </c>
      <c r="K8" s="1" t="s">
        <v>150</v>
      </c>
      <c r="L8" s="16">
        <v>66.55</v>
      </c>
      <c r="M8" s="1" t="s">
        <v>176</v>
      </c>
      <c r="N8" s="16">
        <v>350</v>
      </c>
      <c r="O8" s="1" t="s">
        <v>149</v>
      </c>
      <c r="P8" s="26">
        <v>575</v>
      </c>
      <c r="Q8" s="1" t="s">
        <v>135</v>
      </c>
      <c r="R8" s="16">
        <v>1012.39</v>
      </c>
      <c r="W8" s="1" t="s">
        <v>157</v>
      </c>
      <c r="X8" s="16"/>
      <c r="AA8" s="16">
        <v>259.95999999999998</v>
      </c>
      <c r="AC8" s="16">
        <v>911.36</v>
      </c>
    </row>
    <row r="9" spans="1:29" x14ac:dyDescent="0.35">
      <c r="A9" s="1" t="s">
        <v>147</v>
      </c>
      <c r="B9" s="16">
        <v>560</v>
      </c>
      <c r="E9" s="1" t="s">
        <v>139</v>
      </c>
      <c r="F9" s="16">
        <v>1666.45</v>
      </c>
      <c r="K9" s="1" t="s">
        <v>184</v>
      </c>
      <c r="L9" s="16">
        <v>760.77</v>
      </c>
      <c r="O9" s="1" t="s">
        <v>153</v>
      </c>
      <c r="P9" s="26">
        <v>575</v>
      </c>
      <c r="Q9" s="1" t="s">
        <v>145</v>
      </c>
      <c r="R9" s="16">
        <v>1025.21</v>
      </c>
      <c r="W9" s="1" t="s">
        <v>158</v>
      </c>
      <c r="X9" s="16"/>
      <c r="AA9" s="16">
        <v>447.03</v>
      </c>
      <c r="AC9" s="16">
        <v>893.36</v>
      </c>
    </row>
    <row r="10" spans="1:29" x14ac:dyDescent="0.35">
      <c r="A10" s="1" t="s">
        <v>177</v>
      </c>
      <c r="B10" s="16">
        <v>340</v>
      </c>
      <c r="E10" s="1" t="s">
        <v>142</v>
      </c>
      <c r="F10" s="16">
        <v>1666.45</v>
      </c>
      <c r="K10" s="19">
        <v>44713</v>
      </c>
      <c r="L10" s="16">
        <v>311.55</v>
      </c>
      <c r="O10" s="1" t="s">
        <v>178</v>
      </c>
      <c r="P10" s="26">
        <v>575</v>
      </c>
      <c r="Q10" s="1" t="s">
        <v>146</v>
      </c>
      <c r="R10" s="16">
        <v>1140.54</v>
      </c>
      <c r="W10" s="1" t="s">
        <v>159</v>
      </c>
      <c r="X10" s="16"/>
      <c r="AA10" s="16">
        <v>259.95999999999998</v>
      </c>
      <c r="AC10" s="16">
        <v>912.04</v>
      </c>
    </row>
    <row r="11" spans="1:29" x14ac:dyDescent="0.35">
      <c r="A11" s="1" t="s">
        <v>179</v>
      </c>
      <c r="B11" s="16">
        <v>595</v>
      </c>
      <c r="E11" s="1" t="s">
        <v>151</v>
      </c>
      <c r="F11" s="16">
        <v>1666.45</v>
      </c>
      <c r="K11" s="19">
        <v>44743</v>
      </c>
      <c r="L11" s="16">
        <v>243.34</v>
      </c>
      <c r="O11" s="1" t="s">
        <v>180</v>
      </c>
      <c r="P11" s="26">
        <v>575</v>
      </c>
      <c r="Q11" s="1" t="s">
        <v>152</v>
      </c>
      <c r="R11" s="16">
        <v>1473.73</v>
      </c>
      <c r="W11" s="1" t="s">
        <v>160</v>
      </c>
      <c r="AC11" s="16">
        <v>731.6</v>
      </c>
    </row>
    <row r="12" spans="1:29" x14ac:dyDescent="0.35">
      <c r="A12" s="1" t="s">
        <v>186</v>
      </c>
      <c r="B12" s="16">
        <v>280</v>
      </c>
      <c r="E12" s="1" t="s">
        <v>154</v>
      </c>
      <c r="F12" s="16">
        <v>1666.45</v>
      </c>
      <c r="K12" s="19">
        <v>44774</v>
      </c>
      <c r="L12" s="16">
        <v>183.58</v>
      </c>
      <c r="O12" s="1" t="s">
        <v>187</v>
      </c>
      <c r="P12" s="26">
        <v>575</v>
      </c>
      <c r="Q12" s="1" t="s">
        <v>172</v>
      </c>
      <c r="R12" s="16">
        <v>717.64</v>
      </c>
      <c r="W12" s="1" t="s">
        <v>161</v>
      </c>
      <c r="AA12" s="16">
        <v>447.03</v>
      </c>
      <c r="AC12" s="16">
        <v>970.61</v>
      </c>
    </row>
    <row r="13" spans="1:29" x14ac:dyDescent="0.35">
      <c r="A13" s="1" t="s">
        <v>189</v>
      </c>
      <c r="B13" s="16">
        <v>340</v>
      </c>
      <c r="E13" s="1" t="s">
        <v>192</v>
      </c>
      <c r="F13" s="16">
        <v>1666.45</v>
      </c>
      <c r="K13" s="1" t="s">
        <v>188</v>
      </c>
      <c r="L13" s="16">
        <v>66.55</v>
      </c>
      <c r="Q13" s="1" t="s">
        <v>185</v>
      </c>
      <c r="R13" s="16">
        <v>1243.06</v>
      </c>
      <c r="W13" s="1" t="s">
        <v>162</v>
      </c>
      <c r="Z13" s="16">
        <v>79.209999999999994</v>
      </c>
    </row>
    <row r="14" spans="1:29" x14ac:dyDescent="0.35">
      <c r="A14" s="1" t="s">
        <v>223</v>
      </c>
      <c r="B14" s="16">
        <v>340</v>
      </c>
      <c r="E14" s="1" t="s">
        <v>181</v>
      </c>
      <c r="F14" s="16">
        <v>1666.45</v>
      </c>
      <c r="K14" s="1" t="s">
        <v>190</v>
      </c>
      <c r="L14" s="16">
        <v>2327.15</v>
      </c>
      <c r="Q14" s="1" t="s">
        <v>212</v>
      </c>
      <c r="R14" s="16">
        <v>1038.02</v>
      </c>
      <c r="W14" s="1" t="s">
        <v>163</v>
      </c>
      <c r="AA14" s="16">
        <v>1110.8399999999999</v>
      </c>
      <c r="AC14" s="16">
        <v>2028.8</v>
      </c>
    </row>
    <row r="15" spans="1:29" x14ac:dyDescent="0.35">
      <c r="A15" s="1" t="s">
        <v>224</v>
      </c>
      <c r="B15" s="16">
        <v>340</v>
      </c>
      <c r="E15" s="1" t="s">
        <v>191</v>
      </c>
      <c r="F15" s="16">
        <v>1666.45</v>
      </c>
      <c r="K15" s="1" t="s">
        <v>193</v>
      </c>
      <c r="L15" s="16">
        <v>42.32</v>
      </c>
      <c r="R15" s="1">
        <v>1076.46</v>
      </c>
      <c r="W15" s="1" t="s">
        <v>164</v>
      </c>
      <c r="AA15" s="16">
        <v>1110.8399999999999</v>
      </c>
      <c r="AC15" s="16">
        <v>2069.81</v>
      </c>
    </row>
    <row r="16" spans="1:29" x14ac:dyDescent="0.35">
      <c r="B16" s="16"/>
      <c r="E16" s="1" t="s">
        <v>248</v>
      </c>
      <c r="F16" s="1">
        <v>1666.45</v>
      </c>
      <c r="K16" s="1" t="s">
        <v>204</v>
      </c>
      <c r="L16" s="16">
        <v>515.71</v>
      </c>
      <c r="W16" s="1" t="s">
        <v>165</v>
      </c>
      <c r="Z16" s="16">
        <v>1142.22</v>
      </c>
      <c r="AA16" s="16">
        <v>259.95999999999998</v>
      </c>
    </row>
    <row r="17" spans="1:30" x14ac:dyDescent="0.35">
      <c r="B17" s="16"/>
      <c r="K17" s="22" t="s">
        <v>205</v>
      </c>
      <c r="L17" s="16">
        <v>164.34</v>
      </c>
      <c r="W17" s="1" t="s">
        <v>182</v>
      </c>
      <c r="X17" s="16">
        <v>322.27</v>
      </c>
      <c r="Z17" s="16">
        <v>503.45</v>
      </c>
      <c r="AC17" s="16"/>
    </row>
    <row r="18" spans="1:30" x14ac:dyDescent="0.35">
      <c r="B18" s="16"/>
      <c r="K18" s="1" t="s">
        <v>206</v>
      </c>
      <c r="L18" s="16">
        <v>2640</v>
      </c>
      <c r="W18" s="1" t="s">
        <v>183</v>
      </c>
      <c r="X18" s="16">
        <v>322.27</v>
      </c>
      <c r="Z18" s="16">
        <v>279.62</v>
      </c>
      <c r="AC18" s="16"/>
    </row>
    <row r="19" spans="1:30" x14ac:dyDescent="0.35">
      <c r="B19" s="16"/>
      <c r="L19" s="16"/>
    </row>
    <row r="20" spans="1:30" x14ac:dyDescent="0.35">
      <c r="B20" s="16"/>
      <c r="L20" s="16"/>
    </row>
    <row r="21" spans="1:30" x14ac:dyDescent="0.35">
      <c r="B21" s="16"/>
      <c r="L21" s="16"/>
    </row>
    <row r="22" spans="1:30" x14ac:dyDescent="0.35">
      <c r="B22" s="16"/>
      <c r="L22" s="16"/>
      <c r="AD22" s="1" t="s">
        <v>73</v>
      </c>
    </row>
    <row r="23" spans="1:30" x14ac:dyDescent="0.35">
      <c r="A23" s="1" t="s">
        <v>21</v>
      </c>
      <c r="B23" s="16">
        <f>SUM(B5:B22)</f>
        <v>4537</v>
      </c>
      <c r="C23" s="1" t="s">
        <v>22</v>
      </c>
      <c r="D23" s="16">
        <f>SUM(D5:D22)</f>
        <v>216</v>
      </c>
      <c r="E23" s="1" t="s">
        <v>22</v>
      </c>
      <c r="F23" s="16">
        <f>SUM(F5:F22)</f>
        <v>19997.400000000005</v>
      </c>
      <c r="G23" s="1" t="s">
        <v>22</v>
      </c>
      <c r="H23" s="16">
        <f>SUM(H5:H22)</f>
        <v>19994</v>
      </c>
      <c r="I23" s="1" t="s">
        <v>22</v>
      </c>
      <c r="J23" s="18">
        <f>SUM(J5:J22)</f>
        <v>23.909999999999997</v>
      </c>
      <c r="K23" s="1" t="s">
        <v>22</v>
      </c>
      <c r="L23" s="16">
        <f>SUM(L5:L22)</f>
        <v>12677.490000000002</v>
      </c>
      <c r="M23" s="1" t="s">
        <v>22</v>
      </c>
      <c r="N23" s="17">
        <f>SUM(N5:N22)</f>
        <v>2115.73</v>
      </c>
      <c r="O23" s="1" t="s">
        <v>22</v>
      </c>
      <c r="P23" s="16">
        <f>SUM(P5:P22)</f>
        <v>4325</v>
      </c>
      <c r="Q23" s="1" t="s">
        <v>22</v>
      </c>
      <c r="R23" s="16">
        <f>SUM(R5:R22)</f>
        <v>12123.029999999999</v>
      </c>
      <c r="S23" s="1" t="s">
        <v>22</v>
      </c>
      <c r="T23" s="16">
        <f>SUM(T5:T22)</f>
        <v>140000</v>
      </c>
      <c r="U23" s="1" t="s">
        <v>22</v>
      </c>
      <c r="V23" s="16">
        <f>SUM(V5:V22)</f>
        <v>9929.9500000000007</v>
      </c>
      <c r="W23" s="1" t="s">
        <v>72</v>
      </c>
      <c r="X23" s="18">
        <f>SUM(X5:X22)</f>
        <v>644.54</v>
      </c>
      <c r="Y23" s="18">
        <f>SUM(Y5:Y22)</f>
        <v>0</v>
      </c>
      <c r="Z23" s="18">
        <f>SUM(Z5:Z22)</f>
        <v>3127.37</v>
      </c>
      <c r="AA23" s="18">
        <f>SUM(AA5:AA22)</f>
        <v>5125.9500000000007</v>
      </c>
      <c r="AB23" s="1">
        <f>SUM(AB5:AB22)</f>
        <v>0</v>
      </c>
      <c r="AC23" s="16">
        <f>SUM(AC5:AC21)</f>
        <v>10108.469999999999</v>
      </c>
      <c r="AD23" s="1">
        <f>SUM(X23:AC23)</f>
        <v>19006.330000000002</v>
      </c>
    </row>
    <row r="24" spans="1:30" x14ac:dyDescent="0.35">
      <c r="P24" s="14" t="s">
        <v>166</v>
      </c>
    </row>
    <row r="25" spans="1:30" x14ac:dyDescent="0.35">
      <c r="A25" s="1" t="s">
        <v>120</v>
      </c>
      <c r="B25" s="18">
        <f>B23+D23+F23+H23+J23+L23+N23+P23+R23+T23+V23</f>
        <v>225939.51000000004</v>
      </c>
      <c r="P25" s="14" t="s">
        <v>167</v>
      </c>
    </row>
    <row r="26" spans="1:30" x14ac:dyDescent="0.35">
      <c r="A26" s="1" t="s">
        <v>121</v>
      </c>
      <c r="B26" s="18">
        <f>338717-B25</f>
        <v>112777.48999999996</v>
      </c>
    </row>
    <row r="27" spans="1:30" x14ac:dyDescent="0.35">
      <c r="A27" s="1" t="s">
        <v>168</v>
      </c>
      <c r="B27" s="18">
        <f>B26-AD23</f>
        <v>93771.15999999996</v>
      </c>
    </row>
    <row r="28" spans="1:30" x14ac:dyDescent="0.35">
      <c r="A28" s="1" t="s">
        <v>169</v>
      </c>
      <c r="B28" s="16">
        <v>99889.17</v>
      </c>
    </row>
    <row r="29" spans="1:30" x14ac:dyDescent="0.35">
      <c r="A29" s="1" t="s">
        <v>170</v>
      </c>
      <c r="B29" s="18">
        <f>B27-B28</f>
        <v>-6118.0100000000384</v>
      </c>
      <c r="C29" s="1" t="s">
        <v>294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14BF1-248B-4660-B4A8-D1F6E881BD97}">
  <dimension ref="A1:Z48"/>
  <sheetViews>
    <sheetView topLeftCell="A33" workbookViewId="0">
      <selection activeCell="G52" sqref="G52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6328125" style="1" customWidth="1"/>
    <col min="4" max="4" width="12.90625" style="1" customWidth="1"/>
    <col min="5" max="5" width="15.08984375" style="1" customWidth="1"/>
    <col min="6" max="6" width="13" style="1" customWidth="1"/>
    <col min="7" max="7" width="19.6328125" style="1" customWidth="1"/>
    <col min="8" max="8" width="12.36328125" style="1" customWidth="1"/>
    <col min="9" max="9" width="14.453125" style="1" customWidth="1"/>
    <col min="10" max="10" width="12.6328125" style="1" customWidth="1"/>
    <col min="11" max="11" width="15" style="1" customWidth="1"/>
    <col min="12" max="12" width="13.1796875" style="1" customWidth="1"/>
    <col min="13" max="13" width="13.26953125" style="1" customWidth="1"/>
    <col min="14" max="14" width="12.26953125" style="1" customWidth="1"/>
    <col min="15" max="15" width="12.36328125" style="1" customWidth="1"/>
    <col min="16" max="16" width="13.6328125" style="1" customWidth="1"/>
    <col min="17" max="17" width="12.453125" style="1" customWidth="1"/>
    <col min="18" max="18" width="13.08984375" style="1" customWidth="1"/>
    <col min="19" max="19" width="16" style="1" customWidth="1"/>
    <col min="20" max="20" width="14.36328125" style="1" customWidth="1"/>
    <col min="21" max="21" width="12.36328125" style="1" customWidth="1"/>
    <col min="22" max="22" width="12.54296875" style="1" customWidth="1"/>
    <col min="23" max="23" width="13.90625" style="1" customWidth="1"/>
    <col min="24" max="24" width="13.54296875" style="1" customWidth="1"/>
    <col min="25" max="25" width="12.7265625" style="1" customWidth="1"/>
    <col min="26" max="26" width="15" style="1" customWidth="1"/>
    <col min="27" max="16384" width="8.7265625" style="1"/>
  </cols>
  <sheetData>
    <row r="1" spans="1:25" s="35" customFormat="1" ht="15" thickBot="1" x14ac:dyDescent="0.4">
      <c r="A1" s="35" t="s">
        <v>215</v>
      </c>
    </row>
    <row r="2" spans="1:25" s="3" customFormat="1" ht="15" thickBot="1" x14ac:dyDescent="0.4">
      <c r="A2" s="3" t="s">
        <v>39</v>
      </c>
      <c r="B2" s="3" t="s">
        <v>1</v>
      </c>
      <c r="C2" s="3" t="s">
        <v>39</v>
      </c>
      <c r="D2" s="3" t="s">
        <v>1</v>
      </c>
      <c r="E2" s="3" t="s">
        <v>39</v>
      </c>
      <c r="F2" s="3" t="s">
        <v>1</v>
      </c>
      <c r="G2" s="3" t="s">
        <v>40</v>
      </c>
      <c r="H2" s="3" t="s">
        <v>1</v>
      </c>
      <c r="I2" s="3" t="s">
        <v>39</v>
      </c>
      <c r="J2" s="3" t="s">
        <v>1</v>
      </c>
      <c r="K2" s="3" t="s">
        <v>42</v>
      </c>
      <c r="L2" s="3" t="s">
        <v>1</v>
      </c>
      <c r="M2" s="3" t="s">
        <v>39</v>
      </c>
      <c r="N2" s="3" t="s">
        <v>1</v>
      </c>
      <c r="O2" s="3" t="s">
        <v>44</v>
      </c>
      <c r="P2" s="3" t="s">
        <v>1</v>
      </c>
      <c r="Q2" s="3" t="s">
        <v>53</v>
      </c>
      <c r="R2" s="3" t="s">
        <v>1</v>
      </c>
      <c r="S2" s="3" t="s">
        <v>44</v>
      </c>
      <c r="T2" s="3" t="s">
        <v>70</v>
      </c>
      <c r="U2" s="3" t="s">
        <v>65</v>
      </c>
      <c r="V2" s="3" t="s">
        <v>66</v>
      </c>
      <c r="W2" s="3" t="s">
        <v>67</v>
      </c>
      <c r="X2" s="3" t="s">
        <v>68</v>
      </c>
      <c r="Y2" s="3" t="s">
        <v>69</v>
      </c>
    </row>
    <row r="3" spans="1:25" s="5" customFormat="1" ht="15" thickBot="1" x14ac:dyDescent="0.4">
      <c r="A3" s="6" t="s">
        <v>12</v>
      </c>
      <c r="B3" s="10">
        <v>6178</v>
      </c>
      <c r="C3" s="7" t="s">
        <v>51</v>
      </c>
      <c r="D3" s="8">
        <v>20000</v>
      </c>
      <c r="E3" s="7" t="s">
        <v>52</v>
      </c>
      <c r="F3" s="8">
        <v>20000</v>
      </c>
      <c r="G3" s="7" t="s">
        <v>130</v>
      </c>
      <c r="H3" s="8">
        <v>9724</v>
      </c>
      <c r="I3" s="7" t="s">
        <v>132</v>
      </c>
      <c r="J3" s="8">
        <v>7200</v>
      </c>
      <c r="K3" s="7" t="s">
        <v>9</v>
      </c>
      <c r="L3" s="8">
        <v>1000</v>
      </c>
      <c r="M3" s="7" t="s">
        <v>13</v>
      </c>
      <c r="N3" s="8">
        <v>13000</v>
      </c>
      <c r="O3" s="7" t="s">
        <v>14</v>
      </c>
      <c r="P3" s="8">
        <v>140000</v>
      </c>
      <c r="Q3" s="7" t="s">
        <v>54</v>
      </c>
      <c r="R3" s="8">
        <v>20000</v>
      </c>
      <c r="S3" s="7" t="s">
        <v>64</v>
      </c>
      <c r="T3" s="8">
        <v>11540</v>
      </c>
      <c r="U3" s="5">
        <v>6210</v>
      </c>
      <c r="V3" s="5">
        <v>6200</v>
      </c>
      <c r="W3" s="5">
        <v>6150</v>
      </c>
      <c r="X3" s="5">
        <v>6215</v>
      </c>
      <c r="Y3" s="5">
        <v>6100</v>
      </c>
    </row>
    <row r="4" spans="1:25" s="5" customFormat="1" ht="15" thickBot="1" x14ac:dyDescent="0.4">
      <c r="A4" s="4" t="s">
        <v>3</v>
      </c>
      <c r="B4" s="9" t="s">
        <v>4</v>
      </c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11</v>
      </c>
      <c r="N4" s="5" t="s">
        <v>15</v>
      </c>
      <c r="O4" s="5" t="s">
        <v>11</v>
      </c>
      <c r="P4" s="5" t="s">
        <v>15</v>
      </c>
      <c r="Q4" s="5" t="s">
        <v>11</v>
      </c>
      <c r="R4" s="5" t="s">
        <v>15</v>
      </c>
      <c r="S4" s="5" t="s">
        <v>71</v>
      </c>
    </row>
    <row r="5" spans="1:25" s="2" customFormat="1" ht="15" thickBot="1" x14ac:dyDescent="0.4">
      <c r="A5" s="2" t="s">
        <v>216</v>
      </c>
      <c r="B5" s="15">
        <v>560</v>
      </c>
      <c r="C5" s="33">
        <v>45126</v>
      </c>
      <c r="D5" s="15">
        <v>6586.32</v>
      </c>
      <c r="E5" s="33">
        <v>45121</v>
      </c>
      <c r="F5" s="15">
        <v>11736.94</v>
      </c>
      <c r="G5" s="2" t="s">
        <v>249</v>
      </c>
      <c r="H5" s="15">
        <v>4838.82</v>
      </c>
      <c r="I5" s="2" t="s">
        <v>207</v>
      </c>
      <c r="J5" s="15">
        <v>575</v>
      </c>
      <c r="K5" s="2" t="s">
        <v>213</v>
      </c>
      <c r="L5" s="15">
        <v>306.8</v>
      </c>
      <c r="M5" s="2" t="s">
        <v>220</v>
      </c>
      <c r="N5" s="15">
        <v>1527.51</v>
      </c>
      <c r="O5" s="2" t="s">
        <v>273</v>
      </c>
      <c r="P5" s="15">
        <v>35000</v>
      </c>
      <c r="Q5" s="2" t="s">
        <v>139</v>
      </c>
      <c r="R5" s="15">
        <v>1666.16</v>
      </c>
      <c r="S5" s="15" t="s">
        <v>262</v>
      </c>
      <c r="T5" s="15">
        <v>252.39</v>
      </c>
      <c r="U5" s="15"/>
      <c r="V5" s="15"/>
      <c r="W5" s="15"/>
    </row>
    <row r="6" spans="1:25" ht="15" thickBot="1" x14ac:dyDescent="0.4">
      <c r="A6" s="1" t="s">
        <v>225</v>
      </c>
      <c r="B6" s="16">
        <v>340</v>
      </c>
      <c r="C6" s="34">
        <v>45139</v>
      </c>
      <c r="D6" s="16">
        <v>5624.69</v>
      </c>
      <c r="E6" s="34">
        <v>45165</v>
      </c>
      <c r="F6" s="16">
        <v>6303.99</v>
      </c>
      <c r="G6" s="1" t="s">
        <v>251</v>
      </c>
      <c r="H6" s="16">
        <v>605.14</v>
      </c>
      <c r="I6" s="1" t="s">
        <v>219</v>
      </c>
      <c r="J6" s="16">
        <v>575</v>
      </c>
      <c r="K6" s="1" t="s">
        <v>214</v>
      </c>
      <c r="L6" s="16">
        <v>100</v>
      </c>
      <c r="M6" s="1" t="s">
        <v>222</v>
      </c>
      <c r="N6" s="16">
        <v>25.89</v>
      </c>
      <c r="O6" s="1" t="s">
        <v>274</v>
      </c>
      <c r="P6" s="16">
        <v>41149.519999999997</v>
      </c>
      <c r="Q6" s="1" t="s">
        <v>128</v>
      </c>
      <c r="R6" s="16">
        <v>1666.16</v>
      </c>
      <c r="S6" s="5" t="s">
        <v>221</v>
      </c>
      <c r="T6" s="8">
        <v>166.46</v>
      </c>
      <c r="U6" s="16"/>
      <c r="W6" s="16"/>
      <c r="Y6" s="16"/>
    </row>
    <row r="7" spans="1:25" x14ac:dyDescent="0.35">
      <c r="A7" s="1" t="s">
        <v>226</v>
      </c>
      <c r="B7" s="16">
        <v>340</v>
      </c>
      <c r="C7" s="34">
        <v>45237</v>
      </c>
      <c r="D7" s="16">
        <v>6573.95</v>
      </c>
      <c r="G7" s="1" t="s">
        <v>267</v>
      </c>
      <c r="H7" s="16">
        <v>108.65</v>
      </c>
      <c r="I7" s="1" t="s">
        <v>243</v>
      </c>
      <c r="J7" s="16">
        <v>575</v>
      </c>
      <c r="K7" s="1" t="s">
        <v>307</v>
      </c>
      <c r="L7" s="16">
        <v>20</v>
      </c>
      <c r="M7" s="1" t="s">
        <v>229</v>
      </c>
      <c r="N7" s="16">
        <v>789.65</v>
      </c>
      <c r="Q7" s="1" t="s">
        <v>127</v>
      </c>
      <c r="R7" s="16">
        <v>1666.16</v>
      </c>
      <c r="S7" s="1" t="s">
        <v>262</v>
      </c>
      <c r="T7" s="16">
        <v>252.39</v>
      </c>
      <c r="U7" s="16">
        <v>105.04</v>
      </c>
      <c r="W7" s="16"/>
      <c r="X7" s="16"/>
      <c r="Y7" s="16"/>
    </row>
    <row r="8" spans="1:25" x14ac:dyDescent="0.35">
      <c r="A8" s="1" t="s">
        <v>232</v>
      </c>
      <c r="B8" s="16">
        <v>170</v>
      </c>
      <c r="G8" s="1" t="s">
        <v>268</v>
      </c>
      <c r="H8" s="16">
        <v>225.53</v>
      </c>
      <c r="I8" s="1" t="s">
        <v>244</v>
      </c>
      <c r="J8" s="16">
        <v>575</v>
      </c>
      <c r="K8" s="1" t="s">
        <v>319</v>
      </c>
      <c r="L8" s="16">
        <v>100</v>
      </c>
      <c r="M8" s="1" t="s">
        <v>252</v>
      </c>
      <c r="N8" s="16">
        <v>712.02</v>
      </c>
      <c r="Q8" s="1" t="s">
        <v>136</v>
      </c>
      <c r="R8" s="16">
        <v>1666.16</v>
      </c>
      <c r="S8" s="1" t="s">
        <v>309</v>
      </c>
      <c r="T8" s="16"/>
      <c r="W8" s="16">
        <v>796.39</v>
      </c>
      <c r="Y8" s="16">
        <v>2158.4499999999998</v>
      </c>
    </row>
    <row r="9" spans="1:25" x14ac:dyDescent="0.35">
      <c r="A9" s="1" t="s">
        <v>240</v>
      </c>
      <c r="B9" s="16">
        <v>170</v>
      </c>
      <c r="G9" s="1" t="s">
        <v>278</v>
      </c>
      <c r="H9" s="16">
        <v>237.73</v>
      </c>
      <c r="I9" s="1" t="s">
        <v>250</v>
      </c>
      <c r="J9" s="16">
        <v>575</v>
      </c>
      <c r="K9" s="1" t="s">
        <v>335</v>
      </c>
      <c r="L9" s="16">
        <v>2060</v>
      </c>
      <c r="M9" s="1" t="s">
        <v>253</v>
      </c>
      <c r="N9" s="16">
        <v>1307.49</v>
      </c>
      <c r="Q9" s="1" t="s">
        <v>284</v>
      </c>
      <c r="R9" s="16">
        <v>1666.16</v>
      </c>
      <c r="S9" s="1" t="s">
        <v>310</v>
      </c>
      <c r="T9" s="16"/>
      <c r="W9" s="16">
        <v>895.13</v>
      </c>
      <c r="Y9" s="16"/>
    </row>
    <row r="10" spans="1:25" x14ac:dyDescent="0.35">
      <c r="A10" s="1" t="s">
        <v>241</v>
      </c>
      <c r="B10" s="16">
        <v>140</v>
      </c>
      <c r="G10" s="1" t="s">
        <v>281</v>
      </c>
      <c r="H10" s="16">
        <v>120.42</v>
      </c>
      <c r="I10" s="1" t="s">
        <v>256</v>
      </c>
      <c r="J10" s="16">
        <v>575</v>
      </c>
      <c r="K10" s="1" t="s">
        <v>340</v>
      </c>
      <c r="L10" s="16">
        <v>898</v>
      </c>
      <c r="M10" s="1" t="s">
        <v>258</v>
      </c>
      <c r="N10" s="16">
        <v>614.91</v>
      </c>
      <c r="Q10" s="1" t="s">
        <v>151</v>
      </c>
      <c r="R10" s="16">
        <v>1666.16</v>
      </c>
      <c r="S10" s="1" t="s">
        <v>311</v>
      </c>
      <c r="T10" s="16"/>
      <c r="W10" s="16">
        <v>895.13</v>
      </c>
      <c r="Y10" s="16">
        <v>1974.9</v>
      </c>
    </row>
    <row r="11" spans="1:25" x14ac:dyDescent="0.35">
      <c r="A11" s="1" t="s">
        <v>242</v>
      </c>
      <c r="B11" s="16">
        <v>140</v>
      </c>
      <c r="G11" s="1" t="s">
        <v>306</v>
      </c>
      <c r="H11" s="16">
        <v>380.28</v>
      </c>
      <c r="I11" s="1" t="s">
        <v>257</v>
      </c>
      <c r="J11" s="16">
        <v>300</v>
      </c>
      <c r="K11" s="1" t="s">
        <v>341</v>
      </c>
      <c r="L11" s="16">
        <v>1057.46</v>
      </c>
      <c r="M11" s="1" t="s">
        <v>266</v>
      </c>
      <c r="N11" s="16">
        <v>1171.56</v>
      </c>
      <c r="Q11" s="1" t="s">
        <v>154</v>
      </c>
      <c r="R11" s="16">
        <v>1666.16</v>
      </c>
      <c r="S11" s="1" t="s">
        <v>312</v>
      </c>
      <c r="T11" s="16"/>
      <c r="W11" s="16">
        <v>790.05</v>
      </c>
      <c r="Y11" s="16">
        <v>2176.9699999999998</v>
      </c>
    </row>
    <row r="12" spans="1:25" x14ac:dyDescent="0.35">
      <c r="A12" s="1" t="s">
        <v>245</v>
      </c>
      <c r="B12" s="16">
        <v>510</v>
      </c>
      <c r="G12" s="1" t="s">
        <v>325</v>
      </c>
      <c r="H12" s="16">
        <v>206.66</v>
      </c>
      <c r="I12" s="1" t="s">
        <v>269</v>
      </c>
      <c r="J12" s="16">
        <v>575</v>
      </c>
      <c r="K12" s="1" t="s">
        <v>343</v>
      </c>
      <c r="L12" s="16">
        <v>160</v>
      </c>
      <c r="M12" s="1" t="s">
        <v>277</v>
      </c>
      <c r="N12" s="16">
        <v>1048.56</v>
      </c>
      <c r="Q12" s="1" t="s">
        <v>192</v>
      </c>
      <c r="R12" s="16">
        <v>1666.16</v>
      </c>
      <c r="S12" s="1" t="s">
        <v>318</v>
      </c>
      <c r="T12" s="16">
        <v>378.44</v>
      </c>
      <c r="U12" s="16">
        <v>267.06</v>
      </c>
      <c r="W12" s="16"/>
      <c r="Y12" s="16"/>
    </row>
    <row r="13" spans="1:25" x14ac:dyDescent="0.35">
      <c r="A13" s="1" t="s">
        <v>246</v>
      </c>
      <c r="B13" s="16">
        <v>510</v>
      </c>
      <c r="G13" s="1" t="s">
        <v>326</v>
      </c>
      <c r="H13" s="16">
        <v>310.79000000000002</v>
      </c>
      <c r="I13" s="1" t="s">
        <v>276</v>
      </c>
      <c r="J13" s="16">
        <v>575</v>
      </c>
      <c r="K13" s="1" t="s">
        <v>347</v>
      </c>
      <c r="L13" s="16">
        <v>900</v>
      </c>
      <c r="M13" s="1" t="s">
        <v>285</v>
      </c>
      <c r="N13" s="16">
        <v>563.12</v>
      </c>
      <c r="Q13" s="1" t="s">
        <v>181</v>
      </c>
      <c r="R13" s="16">
        <v>1666.16</v>
      </c>
      <c r="S13" s="1" t="s">
        <v>321</v>
      </c>
      <c r="T13" s="16">
        <v>324.52</v>
      </c>
      <c r="U13" s="16"/>
      <c r="V13" s="16"/>
      <c r="X13" s="16">
        <v>49.97</v>
      </c>
    </row>
    <row r="14" spans="1:25" x14ac:dyDescent="0.35">
      <c r="A14" s="1" t="s">
        <v>247</v>
      </c>
      <c r="B14" s="16">
        <v>700</v>
      </c>
      <c r="G14" s="1" t="s">
        <v>331</v>
      </c>
      <c r="H14" s="16">
        <v>2689.35</v>
      </c>
      <c r="I14" s="1" t="s">
        <v>283</v>
      </c>
      <c r="J14" s="16">
        <v>575</v>
      </c>
      <c r="K14" s="1" t="s">
        <v>357</v>
      </c>
      <c r="L14" s="16">
        <v>469</v>
      </c>
      <c r="M14" s="1" t="s">
        <v>301</v>
      </c>
      <c r="N14" s="16">
        <v>679.67</v>
      </c>
      <c r="Q14" s="1" t="s">
        <v>336</v>
      </c>
      <c r="R14" s="16">
        <v>1666.16</v>
      </c>
      <c r="S14" s="1" t="s">
        <v>328</v>
      </c>
      <c r="T14" s="16">
        <v>545.4</v>
      </c>
      <c r="W14" s="16"/>
    </row>
    <row r="15" spans="1:25" x14ac:dyDescent="0.35">
      <c r="A15" s="1" t="s">
        <v>255</v>
      </c>
      <c r="B15" s="16">
        <v>280</v>
      </c>
      <c r="I15" s="1" t="s">
        <v>300</v>
      </c>
      <c r="J15" s="16">
        <v>575</v>
      </c>
      <c r="K15" s="1" t="s">
        <v>358</v>
      </c>
      <c r="L15" s="16">
        <v>155.72999999999999</v>
      </c>
      <c r="M15" s="1" t="s">
        <v>314</v>
      </c>
      <c r="N15" s="16">
        <v>1113.29</v>
      </c>
      <c r="Q15" s="1" t="s">
        <v>337</v>
      </c>
      <c r="R15" s="16">
        <v>1666.16</v>
      </c>
      <c r="S15" s="1" t="s">
        <v>327</v>
      </c>
      <c r="T15" s="16">
        <v>354.22</v>
      </c>
      <c r="W15" s="16"/>
    </row>
    <row r="16" spans="1:25" x14ac:dyDescent="0.35">
      <c r="A16" s="1" t="s">
        <v>260</v>
      </c>
      <c r="B16" s="16">
        <v>170</v>
      </c>
      <c r="I16" s="1" t="s">
        <v>313</v>
      </c>
      <c r="J16" s="16">
        <v>575</v>
      </c>
      <c r="M16" s="1" t="s">
        <v>322</v>
      </c>
      <c r="N16" s="16">
        <v>110.03</v>
      </c>
      <c r="Q16" s="1" t="s">
        <v>350</v>
      </c>
      <c r="R16" s="16">
        <v>1666.16</v>
      </c>
      <c r="S16" s="1" t="s">
        <v>344</v>
      </c>
      <c r="V16" s="16"/>
      <c r="W16" s="16">
        <v>600.44000000000005</v>
      </c>
      <c r="Y16" s="16">
        <v>1460.15</v>
      </c>
    </row>
    <row r="17" spans="1:23" x14ac:dyDescent="0.35">
      <c r="A17" s="1" t="s">
        <v>261</v>
      </c>
      <c r="B17" s="16">
        <v>340</v>
      </c>
      <c r="I17" s="1" t="s">
        <v>317</v>
      </c>
      <c r="J17" s="16">
        <v>575</v>
      </c>
      <c r="S17" s="1" t="s">
        <v>345</v>
      </c>
      <c r="T17" s="16">
        <v>176.46</v>
      </c>
      <c r="U17" s="16">
        <v>262.93</v>
      </c>
    </row>
    <row r="18" spans="1:23" x14ac:dyDescent="0.35">
      <c r="A18" s="1" t="s">
        <v>263</v>
      </c>
      <c r="B18" s="16">
        <v>420</v>
      </c>
      <c r="J18" s="16"/>
      <c r="S18" s="1" t="s">
        <v>346</v>
      </c>
      <c r="W18" s="16">
        <v>744.19</v>
      </c>
    </row>
    <row r="19" spans="1:23" x14ac:dyDescent="0.35">
      <c r="A19" s="1" t="s">
        <v>264</v>
      </c>
      <c r="B19" s="16">
        <v>510</v>
      </c>
      <c r="J19" s="16"/>
      <c r="S19" s="1" t="s">
        <v>361</v>
      </c>
      <c r="T19" s="16">
        <v>91.61</v>
      </c>
    </row>
    <row r="20" spans="1:23" x14ac:dyDescent="0.35">
      <c r="A20" s="1" t="s">
        <v>265</v>
      </c>
      <c r="B20" s="16">
        <v>170</v>
      </c>
      <c r="J20" s="16"/>
      <c r="S20" s="1" t="s">
        <v>362</v>
      </c>
      <c r="W20" s="16">
        <v>187.33</v>
      </c>
    </row>
    <row r="21" spans="1:23" x14ac:dyDescent="0.35">
      <c r="A21" s="1" t="s">
        <v>270</v>
      </c>
      <c r="B21" s="16">
        <v>510</v>
      </c>
      <c r="J21" s="16"/>
      <c r="S21" s="1" t="s">
        <v>363</v>
      </c>
      <c r="T21" s="16">
        <v>94.18</v>
      </c>
    </row>
    <row r="22" spans="1:23" x14ac:dyDescent="0.35">
      <c r="A22" s="1" t="s">
        <v>275</v>
      </c>
      <c r="B22" s="16">
        <v>840</v>
      </c>
      <c r="J22" s="16"/>
      <c r="S22" s="1" t="s">
        <v>364</v>
      </c>
      <c r="T22" s="16">
        <v>257.64999999999998</v>
      </c>
      <c r="U22" s="16">
        <v>338.86</v>
      </c>
    </row>
    <row r="23" spans="1:23" x14ac:dyDescent="0.35">
      <c r="A23" s="1" t="s">
        <v>279</v>
      </c>
      <c r="B23" s="16">
        <v>170</v>
      </c>
      <c r="J23" s="16"/>
      <c r="S23" s="1" t="s">
        <v>372</v>
      </c>
      <c r="T23" s="16">
        <v>202.85</v>
      </c>
    </row>
    <row r="24" spans="1:23" x14ac:dyDescent="0.35">
      <c r="A24" s="1" t="s">
        <v>280</v>
      </c>
      <c r="B24" s="16">
        <v>140</v>
      </c>
      <c r="J24" s="16"/>
    </row>
    <row r="25" spans="1:23" x14ac:dyDescent="0.35">
      <c r="A25" s="1" t="s">
        <v>282</v>
      </c>
      <c r="B25" s="16">
        <v>280</v>
      </c>
      <c r="J25" s="16"/>
    </row>
    <row r="26" spans="1:23" x14ac:dyDescent="0.35">
      <c r="A26" s="1" t="s">
        <v>302</v>
      </c>
      <c r="B26" s="16">
        <v>340</v>
      </c>
      <c r="J26" s="16"/>
    </row>
    <row r="27" spans="1:23" x14ac:dyDescent="0.35">
      <c r="A27" s="1" t="s">
        <v>303</v>
      </c>
      <c r="B27" s="16">
        <v>280</v>
      </c>
      <c r="J27" s="16"/>
    </row>
    <row r="28" spans="1:23" x14ac:dyDescent="0.35">
      <c r="A28" s="1" t="s">
        <v>304</v>
      </c>
      <c r="B28" s="16">
        <v>840</v>
      </c>
      <c r="J28" s="16"/>
    </row>
    <row r="29" spans="1:23" x14ac:dyDescent="0.35">
      <c r="A29" s="1" t="s">
        <v>305</v>
      </c>
      <c r="B29" s="16">
        <v>510</v>
      </c>
      <c r="J29" s="16"/>
    </row>
    <row r="30" spans="1:23" x14ac:dyDescent="0.35">
      <c r="A30" s="1" t="s">
        <v>308</v>
      </c>
      <c r="B30" s="16">
        <v>510</v>
      </c>
      <c r="J30" s="16"/>
    </row>
    <row r="31" spans="1:23" x14ac:dyDescent="0.35">
      <c r="A31" s="1" t="s">
        <v>315</v>
      </c>
      <c r="B31" s="16">
        <v>340</v>
      </c>
      <c r="J31" s="16"/>
    </row>
    <row r="32" spans="1:23" x14ac:dyDescent="0.35">
      <c r="A32" s="1" t="s">
        <v>316</v>
      </c>
      <c r="B32" s="16">
        <v>240</v>
      </c>
      <c r="J32" s="16"/>
    </row>
    <row r="33" spans="1:26" x14ac:dyDescent="0.35">
      <c r="A33" s="1" t="s">
        <v>320</v>
      </c>
      <c r="B33" s="16">
        <v>505.58</v>
      </c>
      <c r="J33" s="16"/>
    </row>
    <row r="34" spans="1:26" x14ac:dyDescent="0.35">
      <c r="A34" s="1" t="s">
        <v>323</v>
      </c>
      <c r="B34" s="16">
        <v>340</v>
      </c>
      <c r="J34" s="16"/>
    </row>
    <row r="35" spans="1:26" x14ac:dyDescent="0.35">
      <c r="A35" s="1" t="s">
        <v>324</v>
      </c>
      <c r="B35" s="16">
        <v>340</v>
      </c>
      <c r="J35" s="16"/>
    </row>
    <row r="36" spans="1:26" x14ac:dyDescent="0.35">
      <c r="A36" s="1" t="s">
        <v>352</v>
      </c>
      <c r="B36" s="16">
        <v>320</v>
      </c>
      <c r="J36" s="16"/>
    </row>
    <row r="37" spans="1:26" x14ac:dyDescent="0.35">
      <c r="A37" s="1" t="s">
        <v>354</v>
      </c>
      <c r="B37" s="16">
        <v>595</v>
      </c>
      <c r="J37" s="16"/>
    </row>
    <row r="38" spans="1:26" x14ac:dyDescent="0.35">
      <c r="A38" s="1" t="s">
        <v>355</v>
      </c>
      <c r="B38" s="16">
        <v>595</v>
      </c>
      <c r="J38" s="16"/>
    </row>
    <row r="39" spans="1:26" x14ac:dyDescent="0.35">
      <c r="A39" s="1" t="s">
        <v>356</v>
      </c>
      <c r="B39" s="16">
        <v>840</v>
      </c>
      <c r="J39" s="16"/>
    </row>
    <row r="40" spans="1:26" x14ac:dyDescent="0.35">
      <c r="A40" s="1" t="s">
        <v>365</v>
      </c>
      <c r="B40" s="16">
        <v>160</v>
      </c>
      <c r="J40" s="16"/>
    </row>
    <row r="41" spans="1:26" x14ac:dyDescent="0.35">
      <c r="B41" s="16"/>
      <c r="J41" s="16"/>
      <c r="Z41" s="1" t="s">
        <v>73</v>
      </c>
    </row>
    <row r="42" spans="1:26" x14ac:dyDescent="0.35">
      <c r="A42" s="1" t="s">
        <v>21</v>
      </c>
      <c r="B42" s="16">
        <f>SUM(B5:B41)</f>
        <v>14165.58</v>
      </c>
      <c r="C42" s="1" t="s">
        <v>22</v>
      </c>
      <c r="D42" s="16">
        <f>SUM(D5:D41)</f>
        <v>18784.96</v>
      </c>
      <c r="E42" s="1" t="s">
        <v>22</v>
      </c>
      <c r="F42" s="16">
        <f>SUM(F5:F41)</f>
        <v>18040.93</v>
      </c>
      <c r="G42" s="1" t="s">
        <v>22</v>
      </c>
      <c r="H42" s="18">
        <f>SUM(H5:H41)</f>
        <v>9723.369999999999</v>
      </c>
      <c r="I42" s="1" t="s">
        <v>22</v>
      </c>
      <c r="J42" s="16">
        <f>SUM(J5:J41)</f>
        <v>7200</v>
      </c>
      <c r="K42" s="1" t="s">
        <v>22</v>
      </c>
      <c r="L42" s="17">
        <f>SUM(L5:L41)</f>
        <v>6226.99</v>
      </c>
      <c r="M42" s="1" t="s">
        <v>22</v>
      </c>
      <c r="N42" s="16">
        <f>SUM(N5:N41)</f>
        <v>9663.6999999999989</v>
      </c>
      <c r="O42" s="1" t="s">
        <v>22</v>
      </c>
      <c r="P42" s="16">
        <f>SUM(P5:P41)</f>
        <v>76149.51999999999</v>
      </c>
      <c r="Q42" s="1" t="s">
        <v>22</v>
      </c>
      <c r="R42" s="16">
        <f>SUM(R5:R41)</f>
        <v>19993.920000000002</v>
      </c>
      <c r="S42" s="1" t="s">
        <v>72</v>
      </c>
      <c r="T42" s="18">
        <f>SUM(T5:T41)</f>
        <v>3096.5699999999997</v>
      </c>
      <c r="U42" s="18">
        <f>SUM(U4:U41)</f>
        <v>973.89</v>
      </c>
      <c r="V42" s="18">
        <f>SUM(V5:V41)</f>
        <v>0</v>
      </c>
      <c r="W42" s="18">
        <f>SUM(W5:W41)</f>
        <v>4908.66</v>
      </c>
      <c r="X42" s="1">
        <f>SUM(X5:X41)</f>
        <v>49.97</v>
      </c>
      <c r="Y42" s="16">
        <f>SUM(Y5:Y21)</f>
        <v>7770.4699999999993</v>
      </c>
      <c r="Z42" s="1">
        <f>SUM(T42:Y42)</f>
        <v>16799.559999999998</v>
      </c>
    </row>
    <row r="43" spans="1:26" x14ac:dyDescent="0.35">
      <c r="B43" s="16"/>
    </row>
    <row r="44" spans="1:26" x14ac:dyDescent="0.35">
      <c r="O44" s="1" t="s">
        <v>289</v>
      </c>
      <c r="P44" s="32">
        <v>63850.48</v>
      </c>
    </row>
    <row r="45" spans="1:26" x14ac:dyDescent="0.35">
      <c r="A45" s="1" t="s">
        <v>231</v>
      </c>
      <c r="B45" s="18">
        <f>B42+D42+F42+H42+J42+L42+N42+P42+R42+Z42</f>
        <v>196748.53</v>
      </c>
      <c r="I45" s="1" t="s">
        <v>286</v>
      </c>
      <c r="J45" s="18">
        <f>SUM(B42, D42, F42, H42,J42, L42, N42, P42, R42, Z42)</f>
        <v>196748.53</v>
      </c>
    </row>
    <row r="46" spans="1:26" x14ac:dyDescent="0.35">
      <c r="I46" s="1" t="s">
        <v>287</v>
      </c>
      <c r="J46" s="32">
        <v>96774.6</v>
      </c>
    </row>
    <row r="47" spans="1:26" x14ac:dyDescent="0.35">
      <c r="I47" s="1" t="s">
        <v>288</v>
      </c>
      <c r="J47" s="18">
        <f>SUM(J45:J46)</f>
        <v>293523.13</v>
      </c>
    </row>
    <row r="48" spans="1:26" x14ac:dyDescent="0.35">
      <c r="A48" s="1" t="s">
        <v>271</v>
      </c>
      <c r="B48" s="17">
        <v>63850.48</v>
      </c>
      <c r="C48" s="1" t="s">
        <v>272</v>
      </c>
      <c r="I48" s="1" t="s">
        <v>121</v>
      </c>
      <c r="J48" s="18">
        <f>338717-J47</f>
        <v>45193.869999999995</v>
      </c>
    </row>
  </sheetData>
  <mergeCells count="1">
    <mergeCell ref="A1:XFD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3635-87A4-44DC-9E39-84510612B6EF}">
  <dimension ref="A1:Z34"/>
  <sheetViews>
    <sheetView tabSelected="1" topLeftCell="A21" workbookViewId="0">
      <selection activeCell="D40" sqref="D40"/>
    </sheetView>
  </sheetViews>
  <sheetFormatPr defaultRowHeight="14.5" x14ac:dyDescent="0.35"/>
  <cols>
    <col min="1" max="1" width="16.453125" style="1" customWidth="1"/>
    <col min="2" max="2" width="15.36328125" style="1" customWidth="1"/>
    <col min="3" max="3" width="14.6328125" style="1" customWidth="1"/>
    <col min="4" max="4" width="12.90625" style="1" customWidth="1"/>
    <col min="5" max="5" width="15.08984375" style="1" customWidth="1"/>
    <col min="6" max="6" width="13" style="1" customWidth="1"/>
    <col min="7" max="7" width="19.6328125" style="1" customWidth="1"/>
    <col min="8" max="8" width="12.36328125" style="1" customWidth="1"/>
    <col min="9" max="9" width="14.453125" style="1" customWidth="1"/>
    <col min="10" max="10" width="12.6328125" style="1" customWidth="1"/>
    <col min="11" max="11" width="15" style="1" customWidth="1"/>
    <col min="12" max="12" width="13.1796875" style="1" customWidth="1"/>
    <col min="13" max="13" width="13.26953125" style="1" customWidth="1"/>
    <col min="14" max="14" width="12.26953125" style="1" customWidth="1"/>
    <col min="15" max="15" width="12.36328125" style="1" customWidth="1"/>
    <col min="16" max="16" width="13.6328125" style="1" customWidth="1"/>
    <col min="17" max="17" width="12.453125" style="1" customWidth="1"/>
    <col min="18" max="18" width="13.08984375" style="1" customWidth="1"/>
    <col min="19" max="19" width="16" style="1" customWidth="1"/>
    <col min="20" max="20" width="14.36328125" style="1" customWidth="1"/>
    <col min="21" max="21" width="12.36328125" style="1" customWidth="1"/>
    <col min="22" max="22" width="12.54296875" style="1" customWidth="1"/>
    <col min="23" max="23" width="13.90625" style="1" customWidth="1"/>
    <col min="24" max="24" width="13.54296875" style="1" customWidth="1"/>
    <col min="25" max="25" width="12.7265625" style="1" customWidth="1"/>
    <col min="26" max="26" width="15" style="1" customWidth="1"/>
    <col min="27" max="16384" width="8.7265625" style="1"/>
  </cols>
  <sheetData>
    <row r="1" spans="1:25" s="35" customFormat="1" ht="15" thickBot="1" x14ac:dyDescent="0.4">
      <c r="A1" s="35" t="s">
        <v>298</v>
      </c>
    </row>
    <row r="2" spans="1:25" s="3" customFormat="1" ht="15" thickBot="1" x14ac:dyDescent="0.4">
      <c r="A2" s="3" t="s">
        <v>39</v>
      </c>
      <c r="B2" s="3" t="s">
        <v>1</v>
      </c>
      <c r="C2" s="3" t="s">
        <v>39</v>
      </c>
      <c r="D2" s="3" t="s">
        <v>1</v>
      </c>
      <c r="E2" s="3" t="s">
        <v>39</v>
      </c>
      <c r="F2" s="3" t="s">
        <v>1</v>
      </c>
      <c r="G2" s="3" t="s">
        <v>40</v>
      </c>
      <c r="H2" s="3" t="s">
        <v>1</v>
      </c>
      <c r="I2" s="3" t="s">
        <v>39</v>
      </c>
      <c r="J2" s="3" t="s">
        <v>1</v>
      </c>
      <c r="K2" s="3" t="s">
        <v>42</v>
      </c>
      <c r="L2" s="3" t="s">
        <v>1</v>
      </c>
      <c r="M2" s="3" t="s">
        <v>39</v>
      </c>
      <c r="N2" s="3" t="s">
        <v>1</v>
      </c>
      <c r="O2" s="3" t="s">
        <v>44</v>
      </c>
      <c r="P2" s="3" t="s">
        <v>1</v>
      </c>
      <c r="Q2" s="3" t="s">
        <v>53</v>
      </c>
      <c r="R2" s="3" t="s">
        <v>1</v>
      </c>
      <c r="S2" s="3" t="s">
        <v>44</v>
      </c>
      <c r="T2" s="3" t="s">
        <v>70</v>
      </c>
      <c r="U2" s="3" t="s">
        <v>65</v>
      </c>
      <c r="V2" s="3" t="s">
        <v>66</v>
      </c>
      <c r="W2" s="3" t="s">
        <v>67</v>
      </c>
      <c r="X2" s="3" t="s">
        <v>68</v>
      </c>
      <c r="Y2" s="3" t="s">
        <v>69</v>
      </c>
    </row>
    <row r="3" spans="1:25" s="5" customFormat="1" ht="15" thickBot="1" x14ac:dyDescent="0.4">
      <c r="A3" s="6" t="s">
        <v>12</v>
      </c>
      <c r="B3" s="10">
        <v>8778</v>
      </c>
      <c r="C3" s="7" t="s">
        <v>51</v>
      </c>
      <c r="D3" s="8">
        <v>0</v>
      </c>
      <c r="E3" s="7" t="s">
        <v>52</v>
      </c>
      <c r="F3" s="8">
        <v>33000</v>
      </c>
      <c r="G3" s="7" t="s">
        <v>130</v>
      </c>
      <c r="H3" s="8">
        <v>18755</v>
      </c>
      <c r="I3" s="7" t="s">
        <v>132</v>
      </c>
      <c r="J3" s="8">
        <v>7200</v>
      </c>
      <c r="K3" s="7" t="s">
        <v>9</v>
      </c>
      <c r="L3" s="8">
        <v>1489</v>
      </c>
      <c r="M3" s="7" t="s">
        <v>13</v>
      </c>
      <c r="N3" s="8">
        <v>14050</v>
      </c>
      <c r="O3" s="7" t="s">
        <v>14</v>
      </c>
      <c r="P3" s="8">
        <v>105000</v>
      </c>
      <c r="Q3" s="7" t="s">
        <v>54</v>
      </c>
      <c r="R3" s="8">
        <v>31000</v>
      </c>
      <c r="S3" s="7" t="s">
        <v>64</v>
      </c>
      <c r="T3" s="8">
        <v>7087.22</v>
      </c>
      <c r="U3" s="5">
        <v>6210</v>
      </c>
      <c r="V3" s="5">
        <v>6200</v>
      </c>
      <c r="W3" s="5">
        <v>6150</v>
      </c>
      <c r="X3" s="5">
        <v>6215</v>
      </c>
      <c r="Y3" s="5">
        <v>6100</v>
      </c>
    </row>
    <row r="4" spans="1:25" s="5" customFormat="1" ht="15" thickBot="1" x14ac:dyDescent="0.4">
      <c r="A4" s="4" t="s">
        <v>3</v>
      </c>
      <c r="B4" s="9" t="s">
        <v>4</v>
      </c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5" t="s">
        <v>4</v>
      </c>
      <c r="I4" s="5" t="s">
        <v>3</v>
      </c>
      <c r="J4" s="5" t="s">
        <v>4</v>
      </c>
      <c r="K4" s="5" t="s">
        <v>3</v>
      </c>
      <c r="L4" s="5" t="s">
        <v>4</v>
      </c>
      <c r="M4" s="5" t="s">
        <v>11</v>
      </c>
      <c r="N4" s="5" t="s">
        <v>15</v>
      </c>
      <c r="O4" s="5" t="s">
        <v>11</v>
      </c>
      <c r="P4" s="5" t="s">
        <v>15</v>
      </c>
      <c r="Q4" s="5" t="s">
        <v>11</v>
      </c>
      <c r="R4" s="5" t="s">
        <v>15</v>
      </c>
      <c r="S4" s="5" t="s">
        <v>71</v>
      </c>
    </row>
    <row r="5" spans="1:25" s="2" customFormat="1" x14ac:dyDescent="0.35">
      <c r="A5" s="2" t="s">
        <v>332</v>
      </c>
      <c r="B5" s="15">
        <v>840</v>
      </c>
      <c r="G5" s="2" t="s">
        <v>367</v>
      </c>
      <c r="H5" s="15"/>
      <c r="I5" s="2" t="s">
        <v>329</v>
      </c>
      <c r="J5" s="15">
        <v>400</v>
      </c>
      <c r="K5" s="2" t="s">
        <v>348</v>
      </c>
      <c r="L5" s="15">
        <v>300</v>
      </c>
      <c r="T5" s="15"/>
      <c r="U5" s="15"/>
      <c r="V5" s="15"/>
      <c r="W5" s="15"/>
    </row>
    <row r="6" spans="1:25" x14ac:dyDescent="0.35">
      <c r="A6" s="1" t="s">
        <v>333</v>
      </c>
      <c r="B6" s="16">
        <v>510</v>
      </c>
      <c r="G6" s="1" t="s">
        <v>342</v>
      </c>
      <c r="H6" s="16">
        <v>1897.54</v>
      </c>
      <c r="I6" s="1" t="s">
        <v>330</v>
      </c>
      <c r="J6" s="16">
        <v>690</v>
      </c>
      <c r="L6" s="16"/>
      <c r="T6" s="16"/>
      <c r="U6" s="16"/>
      <c r="W6" s="16"/>
      <c r="Y6" s="16"/>
    </row>
    <row r="7" spans="1:25" x14ac:dyDescent="0.35">
      <c r="A7" s="1" t="s">
        <v>334</v>
      </c>
      <c r="B7" s="16">
        <v>510</v>
      </c>
      <c r="G7" s="1" t="s">
        <v>351</v>
      </c>
      <c r="H7" s="16">
        <v>177.25</v>
      </c>
      <c r="I7" s="1" t="s">
        <v>339</v>
      </c>
      <c r="J7" s="16">
        <v>690</v>
      </c>
      <c r="L7" s="16"/>
      <c r="T7" s="16"/>
      <c r="U7" s="16"/>
      <c r="W7" s="16"/>
      <c r="X7" s="16"/>
      <c r="Y7" s="16"/>
    </row>
    <row r="8" spans="1:25" x14ac:dyDescent="0.35">
      <c r="A8" s="1" t="s">
        <v>338</v>
      </c>
      <c r="B8" s="16">
        <v>320</v>
      </c>
      <c r="G8" s="1" t="s">
        <v>273</v>
      </c>
      <c r="H8" s="16">
        <v>1040.69</v>
      </c>
      <c r="I8" s="1" t="s">
        <v>349</v>
      </c>
      <c r="J8" s="16">
        <v>690</v>
      </c>
      <c r="T8" s="16"/>
      <c r="W8" s="16"/>
      <c r="Y8" s="16"/>
    </row>
    <row r="9" spans="1:25" x14ac:dyDescent="0.35">
      <c r="A9" s="1" t="s">
        <v>369</v>
      </c>
      <c r="B9" s="16">
        <v>440</v>
      </c>
      <c r="G9" s="1" t="s">
        <v>366</v>
      </c>
      <c r="H9" s="16">
        <v>5054.16</v>
      </c>
      <c r="I9" s="1" t="s">
        <v>353</v>
      </c>
      <c r="J9" s="16">
        <v>690</v>
      </c>
      <c r="T9" s="16"/>
      <c r="W9" s="16"/>
      <c r="Y9" s="16"/>
    </row>
    <row r="10" spans="1:25" x14ac:dyDescent="0.35">
      <c r="A10" s="1" t="s">
        <v>370</v>
      </c>
      <c r="B10" s="16">
        <v>340</v>
      </c>
      <c r="I10" s="1" t="s">
        <v>359</v>
      </c>
      <c r="J10" s="16">
        <v>690</v>
      </c>
      <c r="T10" s="16"/>
      <c r="W10" s="16"/>
      <c r="Y10" s="16"/>
    </row>
    <row r="11" spans="1:25" x14ac:dyDescent="0.35">
      <c r="A11" s="1" t="s">
        <v>371</v>
      </c>
      <c r="B11" s="16">
        <v>340</v>
      </c>
      <c r="I11" s="1" t="s">
        <v>368</v>
      </c>
      <c r="J11" s="16">
        <v>690</v>
      </c>
      <c r="Y11" s="16"/>
    </row>
    <row r="12" spans="1:25" x14ac:dyDescent="0.35">
      <c r="A12" s="1" t="s">
        <v>373</v>
      </c>
      <c r="B12" s="16">
        <v>340</v>
      </c>
      <c r="J12" s="16"/>
      <c r="W12" s="16"/>
      <c r="Y12" s="16"/>
    </row>
    <row r="13" spans="1:25" x14ac:dyDescent="0.35">
      <c r="B13" s="16"/>
      <c r="J13" s="16"/>
      <c r="V13" s="16"/>
    </row>
    <row r="14" spans="1:25" x14ac:dyDescent="0.35">
      <c r="B14" s="16"/>
      <c r="J14" s="16"/>
      <c r="W14" s="16"/>
    </row>
    <row r="15" spans="1:25" x14ac:dyDescent="0.35">
      <c r="B15" s="16"/>
      <c r="J15" s="16"/>
      <c r="W15" s="16"/>
    </row>
    <row r="16" spans="1:25" x14ac:dyDescent="0.35">
      <c r="B16" s="16"/>
      <c r="J16" s="16"/>
      <c r="V16" s="16"/>
      <c r="W16" s="16"/>
    </row>
    <row r="17" spans="1:26" x14ac:dyDescent="0.35">
      <c r="B17" s="16"/>
      <c r="J17" s="16"/>
    </row>
    <row r="18" spans="1:26" x14ac:dyDescent="0.35">
      <c r="B18" s="16"/>
      <c r="J18" s="16"/>
    </row>
    <row r="19" spans="1:26" x14ac:dyDescent="0.35">
      <c r="B19" s="16"/>
      <c r="J19" s="16"/>
    </row>
    <row r="20" spans="1:26" x14ac:dyDescent="0.35">
      <c r="B20" s="16"/>
      <c r="J20" s="16"/>
    </row>
    <row r="21" spans="1:26" x14ac:dyDescent="0.35">
      <c r="B21" s="16"/>
      <c r="J21" s="16"/>
    </row>
    <row r="22" spans="1:26" x14ac:dyDescent="0.35">
      <c r="B22" s="16"/>
      <c r="J22" s="16"/>
      <c r="Z22" s="1" t="s">
        <v>73</v>
      </c>
    </row>
    <row r="23" spans="1:26" x14ac:dyDescent="0.35">
      <c r="A23" s="1" t="s">
        <v>21</v>
      </c>
      <c r="B23" s="16">
        <f>SUM(B5:B22)</f>
        <v>3640</v>
      </c>
      <c r="C23" s="1" t="s">
        <v>22</v>
      </c>
      <c r="D23" s="16">
        <f>SUM(D5:D22)</f>
        <v>0</v>
      </c>
      <c r="E23" s="1" t="s">
        <v>22</v>
      </c>
      <c r="F23" s="16">
        <f>SUM(F5:F22)</f>
        <v>0</v>
      </c>
      <c r="G23" s="1" t="s">
        <v>22</v>
      </c>
      <c r="H23" s="18">
        <f>SUM(H5:H22)</f>
        <v>8169.6399999999994</v>
      </c>
      <c r="I23" s="1" t="s">
        <v>22</v>
      </c>
      <c r="J23" s="16">
        <f>SUM(J5:J22)</f>
        <v>4540</v>
      </c>
      <c r="K23" s="1" t="s">
        <v>22</v>
      </c>
      <c r="L23" s="17">
        <f>SUM(L5:L22)</f>
        <v>300</v>
      </c>
      <c r="M23" s="1" t="s">
        <v>22</v>
      </c>
      <c r="N23" s="16">
        <f>SUM(N5:N22)</f>
        <v>0</v>
      </c>
      <c r="O23" s="1" t="s">
        <v>22</v>
      </c>
      <c r="P23" s="16">
        <f>SUM(P5:P22)</f>
        <v>0</v>
      </c>
      <c r="Q23" s="1" t="s">
        <v>22</v>
      </c>
      <c r="R23" s="16">
        <f>SUM(R5:R22)</f>
        <v>0</v>
      </c>
      <c r="S23" s="1" t="s">
        <v>72</v>
      </c>
      <c r="T23" s="18">
        <f>SUM(T5:T22)</f>
        <v>0</v>
      </c>
      <c r="U23" s="18">
        <f>SUM(U5:U22)</f>
        <v>0</v>
      </c>
      <c r="V23" s="18">
        <f>SUM(V5:V22)</f>
        <v>0</v>
      </c>
      <c r="W23" s="18">
        <f>SUM(W5:W22)</f>
        <v>0</v>
      </c>
      <c r="X23" s="1">
        <f>SUM(X5:X22)</f>
        <v>0</v>
      </c>
      <c r="Y23" s="16">
        <f>SUM(Y5:Y21)</f>
        <v>0</v>
      </c>
      <c r="Z23" s="1">
        <f>SUM(T23:Y23)</f>
        <v>0</v>
      </c>
    </row>
    <row r="24" spans="1:26" x14ac:dyDescent="0.35">
      <c r="B24" s="16"/>
    </row>
    <row r="25" spans="1:26" x14ac:dyDescent="0.35">
      <c r="A25" s="1" t="s">
        <v>217</v>
      </c>
      <c r="B25" s="1" t="s">
        <v>218</v>
      </c>
    </row>
    <row r="26" spans="1:26" x14ac:dyDescent="0.35">
      <c r="A26" s="16">
        <v>45631</v>
      </c>
      <c r="B26" s="22">
        <v>45244</v>
      </c>
    </row>
    <row r="27" spans="1:26" x14ac:dyDescent="0.35">
      <c r="A27" s="16">
        <v>73231</v>
      </c>
      <c r="B27" s="22">
        <v>45645</v>
      </c>
    </row>
    <row r="28" spans="1:26" x14ac:dyDescent="0.35">
      <c r="A28" s="16"/>
      <c r="B28" s="22"/>
    </row>
    <row r="29" spans="1:26" x14ac:dyDescent="0.35">
      <c r="A29" s="16">
        <f>SUM(A26:A28)</f>
        <v>118862</v>
      </c>
      <c r="B29" s="22" t="s">
        <v>360</v>
      </c>
    </row>
    <row r="30" spans="1:26" x14ac:dyDescent="0.35">
      <c r="A30" s="16"/>
      <c r="B30" s="22"/>
    </row>
    <row r="31" spans="1:26" x14ac:dyDescent="0.35">
      <c r="A31" s="1" t="s">
        <v>295</v>
      </c>
      <c r="B31" s="18">
        <f>SUM(B3, D3, F3,H3, J3, L3, N3, P3, R3, T3)</f>
        <v>226359.22</v>
      </c>
    </row>
    <row r="32" spans="1:26" x14ac:dyDescent="0.35">
      <c r="A32" s="1" t="s">
        <v>296</v>
      </c>
      <c r="B32" s="16">
        <v>104297.78</v>
      </c>
    </row>
    <row r="33" spans="1:2" x14ac:dyDescent="0.35">
      <c r="A33" s="1" t="s">
        <v>299</v>
      </c>
      <c r="B33" s="16">
        <v>17403</v>
      </c>
    </row>
    <row r="34" spans="1:2" x14ac:dyDescent="0.35">
      <c r="A34" s="1" t="s">
        <v>297</v>
      </c>
      <c r="B34" s="18">
        <f>SUM(B31:B33)</f>
        <v>348060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FFY21</vt:lpstr>
      <vt:lpstr>FFY22</vt:lpstr>
      <vt:lpstr>FFY23</vt:lpstr>
      <vt:lpstr>FFY24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Lyons</dc:creator>
  <cp:lastModifiedBy>Dawn Lyons</cp:lastModifiedBy>
  <cp:lastPrinted>2023-06-27T17:32:16Z</cp:lastPrinted>
  <dcterms:created xsi:type="dcterms:W3CDTF">2020-12-29T21:11:52Z</dcterms:created>
  <dcterms:modified xsi:type="dcterms:W3CDTF">2024-04-02T21:07:28Z</dcterms:modified>
</cp:coreProperties>
</file>