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wthornley_adsd_nv_gov/Documents/Homeshare/SILC FY21 Oct. 2020 to Sept. 2021 Meetings/10.14.21 SILC Quarterly Meeting/"/>
    </mc:Choice>
  </mc:AlternateContent>
  <xr:revisionPtr revIDLastSave="0" documentId="8_{92ECAF6D-51A3-451D-8984-1D76BC8D53C6}" xr6:coauthVersionLast="47" xr6:coauthVersionMax="47" xr10:uidLastSave="{00000000-0000-0000-0000-000000000000}"/>
  <bookViews>
    <workbookView xWindow="-110" yWindow="-110" windowWidth="19420" windowHeight="10420" activeTab="1" xr2:uid="{EF502BC3-C4D3-4C2C-9563-5B03C6D64F6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2" l="1"/>
  <c r="B37" i="2"/>
  <c r="B23" i="2"/>
  <c r="C38" i="2" s="1"/>
  <c r="C22" i="2"/>
  <c r="D8" i="2"/>
  <c r="D22" i="2" s="1"/>
  <c r="C8" i="2"/>
  <c r="D7" i="2"/>
  <c r="C7" i="2"/>
  <c r="B2" i="2"/>
  <c r="N28" i="1" l="1"/>
  <c r="V27" i="1"/>
  <c r="U27" i="1"/>
  <c r="T27" i="1"/>
  <c r="Z27" i="1" s="1"/>
  <c r="R27" i="1"/>
  <c r="P27" i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<sst xmlns="http://schemas.openxmlformats.org/spreadsheetml/2006/main" count="180" uniqueCount="142">
  <si>
    <t>SILC FFY21 budget tracker</t>
  </si>
  <si>
    <t>Category 7060</t>
  </si>
  <si>
    <t>budget</t>
  </si>
  <si>
    <t>Category 7020</t>
  </si>
  <si>
    <t>Category 7302</t>
  </si>
  <si>
    <t>Category 7750</t>
  </si>
  <si>
    <t xml:space="preserve">Category </t>
  </si>
  <si>
    <t>in state flight-6250</t>
  </si>
  <si>
    <t>in state MP</t>
  </si>
  <si>
    <t>Per Diem</t>
  </si>
  <si>
    <t>Out Flight</t>
  </si>
  <si>
    <t>car rental</t>
  </si>
  <si>
    <t>o Per Diem</t>
  </si>
  <si>
    <t>Meeting Expenses</t>
  </si>
  <si>
    <t>Mail-Office</t>
  </si>
  <si>
    <t>VR Interlocal</t>
  </si>
  <si>
    <t>N4 Subaward</t>
  </si>
  <si>
    <t>Outreach Materials</t>
  </si>
  <si>
    <t>KPS3 contract</t>
  </si>
  <si>
    <t>Dues/Fees</t>
  </si>
  <si>
    <t>Resource Development</t>
  </si>
  <si>
    <t>Youth Leader</t>
  </si>
  <si>
    <t>Travel</t>
  </si>
  <si>
    <t>Date/description</t>
  </si>
  <si>
    <t>amount spent</t>
  </si>
  <si>
    <t>Date</t>
  </si>
  <si>
    <t>installment</t>
  </si>
  <si>
    <t>Date/person</t>
  </si>
  <si>
    <t>12/1 - ASL</t>
  </si>
  <si>
    <t>July toner order</t>
  </si>
  <si>
    <t>7/28 claim 1</t>
  </si>
  <si>
    <t>1st RFR</t>
  </si>
  <si>
    <t>Tanglewood-20200221</t>
  </si>
  <si>
    <t>10/31 - 42903</t>
  </si>
  <si>
    <t>2/23-training</t>
  </si>
  <si>
    <t>9/2/21 -JenTen inv#1</t>
  </si>
  <si>
    <t>4/29-laptop</t>
  </si>
  <si>
    <t>DL/6.15 &amp; 17</t>
  </si>
  <si>
    <t>11/4 - CART</t>
  </si>
  <si>
    <t>PO Box renewal</t>
  </si>
  <si>
    <t>2nd RFR</t>
  </si>
  <si>
    <t>Tanglewood-20200232</t>
  </si>
  <si>
    <t>11/30 - 43010</t>
  </si>
  <si>
    <t>4/15 - training</t>
  </si>
  <si>
    <t>DL/7.21 &amp; 22</t>
  </si>
  <si>
    <t>11/23 - CART</t>
  </si>
  <si>
    <t>WT Rush ship</t>
  </si>
  <si>
    <t>notepads 5.2021</t>
  </si>
  <si>
    <t>12/31 - 43404</t>
  </si>
  <si>
    <t>2/26 - 952021</t>
  </si>
  <si>
    <t>12/1 - CART</t>
  </si>
  <si>
    <t>calendars</t>
  </si>
  <si>
    <t>JenTen 1st half</t>
  </si>
  <si>
    <t>1/31 - 43589</t>
  </si>
  <si>
    <t>2021 NCIL memb</t>
  </si>
  <si>
    <t>12/7 &amp; 8 - CART</t>
  </si>
  <si>
    <t>supplies-general</t>
  </si>
  <si>
    <t>2/28 - 43925</t>
  </si>
  <si>
    <t>2021 NCIL Reg 6</t>
  </si>
  <si>
    <t>12/10 - CART</t>
  </si>
  <si>
    <t>3/31 - 43991</t>
  </si>
  <si>
    <t>2021 DAD Reg</t>
  </si>
  <si>
    <t>1/7 - ASL</t>
  </si>
  <si>
    <t>5/7 - 44457</t>
  </si>
  <si>
    <t>1/7 - CART</t>
  </si>
  <si>
    <t>1/25 CART</t>
  </si>
  <si>
    <t>5/31-44648</t>
  </si>
  <si>
    <t>1/28 CART</t>
  </si>
  <si>
    <t>6/30-44770</t>
  </si>
  <si>
    <t>2/4 CART</t>
  </si>
  <si>
    <t>8/31-45498</t>
  </si>
  <si>
    <t>2/17 CART</t>
  </si>
  <si>
    <t>3/4-ASL</t>
  </si>
  <si>
    <t>3/4-CART</t>
  </si>
  <si>
    <t>3/1-CART</t>
  </si>
  <si>
    <t>3/29-CART</t>
  </si>
  <si>
    <t>3/25-CART</t>
  </si>
  <si>
    <t>4/8-CART</t>
  </si>
  <si>
    <t>4/22 &amp; 4/29-CART</t>
  </si>
  <si>
    <t>7/7 &amp; 7/8 - CART</t>
  </si>
  <si>
    <t>Travel Total</t>
  </si>
  <si>
    <t>Running total</t>
  </si>
  <si>
    <t>running total</t>
  </si>
  <si>
    <t>running totals</t>
  </si>
  <si>
    <t>over spend</t>
  </si>
  <si>
    <t>FFY21</t>
  </si>
  <si>
    <t>Required Match (10%)</t>
  </si>
  <si>
    <t>FFY21 Budget</t>
  </si>
  <si>
    <t xml:space="preserve">Total </t>
  </si>
  <si>
    <t>SILC</t>
  </si>
  <si>
    <t>SGF</t>
  </si>
  <si>
    <t xml:space="preserve">Notes/Justification </t>
  </si>
  <si>
    <t xml:space="preserve">Resource Plan </t>
  </si>
  <si>
    <t xml:space="preserve">Personnel </t>
  </si>
  <si>
    <t>Dawn</t>
  </si>
  <si>
    <t>35-05</t>
  </si>
  <si>
    <t>Wendy (25%)</t>
  </si>
  <si>
    <t>27-04</t>
  </si>
  <si>
    <t>Operating</t>
  </si>
  <si>
    <t xml:space="preserve">Rent </t>
  </si>
  <si>
    <t>$1.91 x 150 sq foot x 12 months</t>
  </si>
  <si>
    <t xml:space="preserve">Office Phone </t>
  </si>
  <si>
    <t>$30/month x 12 months</t>
  </si>
  <si>
    <t>Cell Phone</t>
  </si>
  <si>
    <t>Cell + hotspot - $40/month x 12 months</t>
  </si>
  <si>
    <t>Email</t>
  </si>
  <si>
    <t>$46.45 x 12</t>
  </si>
  <si>
    <t xml:space="preserve">Postage/State Mail </t>
  </si>
  <si>
    <t>Estimate</t>
  </si>
  <si>
    <t>Consumable Office Supplies</t>
  </si>
  <si>
    <t>PO Box- $160/year; Supplies - $40/mth</t>
  </si>
  <si>
    <t xml:space="preserve">In-State </t>
  </si>
  <si>
    <t>2 ppl x 1day/mo</t>
  </si>
  <si>
    <t>Out of state (SILC Congress)</t>
  </si>
  <si>
    <t>5 ppl x 4 days</t>
  </si>
  <si>
    <t>Other</t>
  </si>
  <si>
    <t>SWCAP/AG Cost Allocation Plan</t>
  </si>
  <si>
    <t>5%  estimate</t>
  </si>
  <si>
    <t xml:space="preserve">Total RESOURCE PLAN </t>
  </si>
  <si>
    <t xml:space="preserve">Contractual (Goals &amp; Objectives) </t>
  </si>
  <si>
    <t>Goal 1 - Access to IL Services</t>
  </si>
  <si>
    <t xml:space="preserve">New &amp; Priority IL Services </t>
  </si>
  <si>
    <t>Voc Rehab inter-local</t>
  </si>
  <si>
    <t>subaward to N4</t>
  </si>
  <si>
    <t>State AT/IL program</t>
  </si>
  <si>
    <t xml:space="preserve">Goal 2 - Awareness of IL </t>
  </si>
  <si>
    <t>Unified Message</t>
  </si>
  <si>
    <t>Outreach materials</t>
  </si>
  <si>
    <t>Legislative Issues</t>
  </si>
  <si>
    <t>Youth IL Network</t>
  </si>
  <si>
    <t>Contract Staff-Coordinator, 10 hrs/week</t>
  </si>
  <si>
    <t xml:space="preserve">SILC Website </t>
  </si>
  <si>
    <t xml:space="preserve">KPS3 annual maintenance </t>
  </si>
  <si>
    <t>Goal 3 - Effectiveness of IL Network</t>
  </si>
  <si>
    <t>SILC Trainings &amp; Conferences</t>
  </si>
  <si>
    <t>Dues and conference fees</t>
  </si>
  <si>
    <t xml:space="preserve">Resource Development Plan </t>
  </si>
  <si>
    <t>Consultant</t>
  </si>
  <si>
    <t>Meeting Expenses (Cart, Terps)</t>
  </si>
  <si>
    <t>CART ($130/hr x 2 hr x 8) + Zoom $300/yr</t>
  </si>
  <si>
    <t xml:space="preserve">Total CONTRACTUAL </t>
  </si>
  <si>
    <t>Remaining Goals &amp; Objectives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</si>
</sst>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44" fontId="0" fillId="0" borderId="5" xfId="2" applyFont="1" applyBorder="1"/>
    <xf numFmtId="44" fontId="0" fillId="0" borderId="6" xfId="2" applyFont="1" applyBorder="1"/>
    <xf numFmtId="0" fontId="2" fillId="0" borderId="6" xfId="0" applyFont="1" applyBorder="1"/>
    <xf numFmtId="44" fontId="0" fillId="0" borderId="7" xfId="2" applyFont="1" applyBorder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44" fontId="0" fillId="0" borderId="8" xfId="2" applyFont="1" applyBorder="1"/>
    <xf numFmtId="44" fontId="0" fillId="0" borderId="9" xfId="2" applyFont="1" applyBorder="1"/>
    <xf numFmtId="0" fontId="0" fillId="0" borderId="10" xfId="0" applyBorder="1"/>
    <xf numFmtId="44" fontId="0" fillId="0" borderId="10" xfId="2" applyFont="1" applyBorder="1"/>
    <xf numFmtId="0" fontId="0" fillId="0" borderId="11" xfId="0" applyBorder="1"/>
    <xf numFmtId="17" fontId="0" fillId="0" borderId="10" xfId="0" applyNumberFormat="1" applyBorder="1"/>
    <xf numFmtId="16" fontId="0" fillId="0" borderId="10" xfId="0" applyNumberFormat="1" applyBorder="1"/>
    <xf numFmtId="44" fontId="0" fillId="0" borderId="10" xfId="0" applyNumberFormat="1" applyBorder="1"/>
    <xf numFmtId="8" fontId="0" fillId="0" borderId="10" xfId="0" applyNumberFormat="1" applyBorder="1"/>
    <xf numFmtId="44" fontId="0" fillId="0" borderId="11" xfId="0" applyNumberFormat="1" applyBorder="1"/>
    <xf numFmtId="164" fontId="0" fillId="0" borderId="0" xfId="1" applyNumberFormat="1" applyFont="1"/>
    <xf numFmtId="164" fontId="3" fillId="0" borderId="0" xfId="0" applyNumberFormat="1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/>
    <xf numFmtId="43" fontId="2" fillId="4" borderId="0" xfId="0" applyNumberFormat="1" applyFont="1" applyFill="1"/>
    <xf numFmtId="9" fontId="2" fillId="4" borderId="0" xfId="0" applyNumberFormat="1" applyFont="1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left" indent="1"/>
    </xf>
    <xf numFmtId="43" fontId="0" fillId="0" borderId="0" xfId="1" applyFont="1"/>
    <xf numFmtId="43" fontId="0" fillId="0" borderId="0" xfId="0" applyNumberFormat="1"/>
    <xf numFmtId="43" fontId="3" fillId="0" borderId="0" xfId="0" applyNumberFormat="1" applyFont="1"/>
    <xf numFmtId="0" fontId="0" fillId="5" borderId="0" xfId="0" applyFill="1" applyAlignment="1">
      <alignment horizontal="left"/>
    </xf>
    <xf numFmtId="43" fontId="0" fillId="5" borderId="0" xfId="1" applyFont="1" applyFill="1"/>
    <xf numFmtId="0" fontId="0" fillId="3" borderId="0" xfId="0" applyFill="1" applyAlignment="1">
      <alignment horizontal="left"/>
    </xf>
    <xf numFmtId="43" fontId="0" fillId="3" borderId="0" xfId="1" applyFont="1" applyFill="1"/>
    <xf numFmtId="0" fontId="2" fillId="4" borderId="0" xfId="0" applyFont="1" applyFill="1" applyAlignment="1">
      <alignment horizontal="left"/>
    </xf>
    <xf numFmtId="0" fontId="4" fillId="6" borderId="0" xfId="0" applyFont="1" applyFill="1"/>
    <xf numFmtId="164" fontId="0" fillId="6" borderId="0" xfId="1" applyNumberFormat="1" applyFont="1" applyFill="1"/>
    <xf numFmtId="0" fontId="0" fillId="6" borderId="0" xfId="0" applyFill="1"/>
    <xf numFmtId="0" fontId="0" fillId="7" borderId="0" xfId="0" applyFill="1"/>
    <xf numFmtId="164" fontId="0" fillId="7" borderId="0" xfId="1" applyNumberFormat="1" applyFont="1" applyFill="1"/>
    <xf numFmtId="164" fontId="0" fillId="3" borderId="0" xfId="0" applyNumberFormat="1" applyFill="1"/>
    <xf numFmtId="0" fontId="2" fillId="0" borderId="1" xfId="0" applyFont="1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B9A3-4A00-4613-A4D2-86253D4F14FE}">
  <dimension ref="A1:Z28"/>
  <sheetViews>
    <sheetView workbookViewId="0">
      <selection activeCell="F12" sqref="F12"/>
    </sheetView>
  </sheetViews>
  <sheetFormatPr defaultRowHeight="14.5" x14ac:dyDescent="0.35"/>
  <cols>
    <col min="1" max="1" width="16.453125" style="15" customWidth="1"/>
    <col min="2" max="2" width="15.36328125" style="15" customWidth="1"/>
    <col min="3" max="3" width="14.90625" style="15" customWidth="1"/>
    <col min="4" max="4" width="13" style="15" customWidth="1"/>
    <col min="5" max="5" width="14.6328125" style="15" customWidth="1"/>
    <col min="6" max="6" width="12.90625" style="15" customWidth="1"/>
    <col min="7" max="7" width="15.08984375" style="15" customWidth="1"/>
    <col min="8" max="8" width="13" style="15" customWidth="1"/>
    <col min="9" max="9" width="19.6328125" style="15" customWidth="1"/>
    <col min="10" max="10" width="12.36328125" style="15" customWidth="1"/>
    <col min="11" max="11" width="14.453125" style="15" customWidth="1"/>
    <col min="12" max="12" width="12.6328125" style="15" customWidth="1"/>
    <col min="13" max="13" width="15" style="15" customWidth="1"/>
    <col min="14" max="14" width="13.1796875" style="15" customWidth="1"/>
    <col min="15" max="15" width="20.08984375" style="15" customWidth="1"/>
    <col min="16" max="16" width="15.08984375" style="17" customWidth="1"/>
    <col min="17" max="17" width="13.26953125" style="15" customWidth="1"/>
    <col min="18" max="18" width="12.26953125" style="15" customWidth="1"/>
    <col min="19" max="19" width="19.1796875" style="15" customWidth="1"/>
    <col min="20" max="20" width="16.90625" style="15" customWidth="1"/>
    <col min="21" max="21" width="10.7265625" style="15" customWidth="1"/>
    <col min="22" max="22" width="8.7265625" style="15"/>
    <col min="23" max="23" width="12.453125" style="15" customWidth="1"/>
    <col min="24" max="24" width="11.36328125" style="15" customWidth="1"/>
    <col min="25" max="25" width="10.54296875" style="15" customWidth="1"/>
    <col min="26" max="26" width="13.453125" style="15" customWidth="1"/>
    <col min="27" max="16384" width="8.7265625" style="15"/>
  </cols>
  <sheetData>
    <row r="1" spans="1:25" s="49" customFormat="1" ht="15" thickBot="1" x14ac:dyDescent="0.4">
      <c r="A1" s="49" t="s">
        <v>0</v>
      </c>
    </row>
    <row r="2" spans="1:25" s="1" customFormat="1" ht="15" thickBot="1" x14ac:dyDescent="0.4">
      <c r="A2" s="1" t="s">
        <v>1</v>
      </c>
      <c r="B2" s="1" t="s">
        <v>2</v>
      </c>
      <c r="C2" s="1" t="s">
        <v>3</v>
      </c>
      <c r="D2" s="1" t="s">
        <v>2</v>
      </c>
      <c r="E2" s="1" t="s">
        <v>1</v>
      </c>
      <c r="F2" s="1" t="s">
        <v>2</v>
      </c>
      <c r="G2" s="1" t="s">
        <v>1</v>
      </c>
      <c r="H2" s="1" t="s">
        <v>2</v>
      </c>
      <c r="I2" s="1" t="s">
        <v>3</v>
      </c>
      <c r="J2" s="1" t="s">
        <v>2</v>
      </c>
      <c r="K2" s="1" t="s">
        <v>1</v>
      </c>
      <c r="L2" s="1" t="s">
        <v>2</v>
      </c>
      <c r="M2" s="1" t="s">
        <v>4</v>
      </c>
      <c r="N2" s="1" t="s">
        <v>2</v>
      </c>
      <c r="O2" s="1" t="s">
        <v>5</v>
      </c>
      <c r="P2" s="2" t="s">
        <v>2</v>
      </c>
      <c r="Q2" s="1" t="s">
        <v>1</v>
      </c>
      <c r="R2" s="1" t="s">
        <v>2</v>
      </c>
      <c r="S2" s="1" t="s">
        <v>6</v>
      </c>
      <c r="T2" s="1" t="s">
        <v>7</v>
      </c>
      <c r="U2" s="1" t="s">
        <v>8</v>
      </c>
      <c r="V2" s="1" t="s">
        <v>9</v>
      </c>
      <c r="W2" s="1" t="s">
        <v>10</v>
      </c>
      <c r="X2" s="1" t="s">
        <v>11</v>
      </c>
      <c r="Y2" s="1" t="s">
        <v>12</v>
      </c>
    </row>
    <row r="3" spans="1:25" s="8" customFormat="1" ht="15" thickBot="1" x14ac:dyDescent="0.4">
      <c r="A3" s="3" t="s">
        <v>13</v>
      </c>
      <c r="B3" s="4">
        <v>7380</v>
      </c>
      <c r="C3" s="3" t="s">
        <v>14</v>
      </c>
      <c r="D3" s="5">
        <v>839.83</v>
      </c>
      <c r="E3" s="6" t="s">
        <v>15</v>
      </c>
      <c r="F3" s="5">
        <v>17200</v>
      </c>
      <c r="G3" s="6" t="s">
        <v>16</v>
      </c>
      <c r="H3" s="5">
        <v>43200</v>
      </c>
      <c r="I3" s="6" t="s">
        <v>17</v>
      </c>
      <c r="J3" s="5">
        <v>4100</v>
      </c>
      <c r="K3" s="6" t="s">
        <v>18</v>
      </c>
      <c r="L3" s="5">
        <v>9600</v>
      </c>
      <c r="M3" s="6" t="s">
        <v>19</v>
      </c>
      <c r="N3" s="5">
        <v>1907</v>
      </c>
      <c r="O3" s="6" t="s">
        <v>20</v>
      </c>
      <c r="P3" s="7">
        <v>2500</v>
      </c>
      <c r="Q3" s="6" t="s">
        <v>21</v>
      </c>
      <c r="R3" s="5">
        <v>12101</v>
      </c>
      <c r="S3" s="6" t="s">
        <v>22</v>
      </c>
      <c r="T3" s="5">
        <v>15720</v>
      </c>
      <c r="U3" s="8">
        <v>6210</v>
      </c>
      <c r="V3" s="8">
        <v>6200</v>
      </c>
      <c r="W3" s="8">
        <v>6150</v>
      </c>
      <c r="X3" s="8">
        <v>6215</v>
      </c>
      <c r="Y3" s="8">
        <v>6100</v>
      </c>
    </row>
    <row r="4" spans="1:25" s="8" customFormat="1" ht="15" thickBot="1" x14ac:dyDescent="0.4">
      <c r="A4" s="9" t="s">
        <v>23</v>
      </c>
      <c r="B4" s="10" t="s">
        <v>24</v>
      </c>
      <c r="C4" s="9" t="s">
        <v>23</v>
      </c>
      <c r="D4" s="8" t="s">
        <v>24</v>
      </c>
      <c r="E4" s="8" t="s">
        <v>23</v>
      </c>
      <c r="F4" s="8" t="s">
        <v>24</v>
      </c>
      <c r="G4" s="8" t="s">
        <v>23</v>
      </c>
      <c r="H4" s="8" t="s">
        <v>24</v>
      </c>
      <c r="I4" s="8" t="s">
        <v>23</v>
      </c>
      <c r="J4" s="8" t="s">
        <v>24</v>
      </c>
      <c r="K4" s="8" t="s">
        <v>23</v>
      </c>
      <c r="L4" s="8" t="s">
        <v>24</v>
      </c>
      <c r="M4" s="8" t="s">
        <v>23</v>
      </c>
      <c r="N4" s="8" t="s">
        <v>24</v>
      </c>
      <c r="O4" s="8" t="s">
        <v>23</v>
      </c>
      <c r="P4" s="11" t="s">
        <v>24</v>
      </c>
      <c r="Q4" s="8" t="s">
        <v>25</v>
      </c>
      <c r="R4" s="8" t="s">
        <v>26</v>
      </c>
      <c r="S4" s="8" t="s">
        <v>27</v>
      </c>
    </row>
    <row r="5" spans="1:25" s="12" customFormat="1" x14ac:dyDescent="0.35">
      <c r="A5" s="12" t="s">
        <v>28</v>
      </c>
      <c r="B5" s="13">
        <v>156</v>
      </c>
      <c r="C5" s="12" t="s">
        <v>29</v>
      </c>
      <c r="D5" s="13">
        <v>560.96</v>
      </c>
      <c r="E5" s="12" t="s">
        <v>30</v>
      </c>
      <c r="F5" s="13">
        <v>11644.4</v>
      </c>
      <c r="G5" s="12" t="s">
        <v>31</v>
      </c>
      <c r="H5" s="13">
        <v>20631.16</v>
      </c>
      <c r="I5" s="12" t="s">
        <v>32</v>
      </c>
      <c r="J5" s="13">
        <v>60</v>
      </c>
      <c r="K5" s="12" t="s">
        <v>33</v>
      </c>
      <c r="L5" s="13">
        <v>70</v>
      </c>
      <c r="M5" s="12" t="s">
        <v>34</v>
      </c>
      <c r="N5" s="13">
        <v>40</v>
      </c>
      <c r="O5" s="12" t="s">
        <v>35</v>
      </c>
      <c r="P5" s="14">
        <v>1500</v>
      </c>
      <c r="Q5" s="12" t="s">
        <v>36</v>
      </c>
      <c r="R5" s="13">
        <v>1195</v>
      </c>
      <c r="S5" s="12" t="s">
        <v>37</v>
      </c>
      <c r="T5" s="13">
        <v>264.66000000000003</v>
      </c>
      <c r="U5" s="13">
        <v>124.18</v>
      </c>
      <c r="V5" s="13">
        <v>421.76</v>
      </c>
    </row>
    <row r="6" spans="1:25" x14ac:dyDescent="0.35">
      <c r="A6" s="15" t="s">
        <v>38</v>
      </c>
      <c r="B6" s="16">
        <v>260</v>
      </c>
      <c r="C6" s="15" t="s">
        <v>39</v>
      </c>
      <c r="D6" s="16">
        <v>176</v>
      </c>
      <c r="G6" s="15" t="s">
        <v>40</v>
      </c>
      <c r="H6" s="16">
        <v>19368.84</v>
      </c>
      <c r="I6" s="15" t="s">
        <v>41</v>
      </c>
      <c r="J6" s="16">
        <v>100</v>
      </c>
      <c r="K6" s="15" t="s">
        <v>42</v>
      </c>
      <c r="L6" s="16">
        <v>5320</v>
      </c>
      <c r="M6" s="15" t="s">
        <v>43</v>
      </c>
      <c r="N6" s="16">
        <v>398</v>
      </c>
      <c r="Q6" s="15" t="s">
        <v>36</v>
      </c>
      <c r="R6" s="16">
        <v>1195</v>
      </c>
      <c r="S6" s="15" t="s">
        <v>44</v>
      </c>
      <c r="T6" s="16">
        <v>197.96</v>
      </c>
      <c r="U6" s="16">
        <v>53.34</v>
      </c>
      <c r="V6" s="16">
        <v>242.02</v>
      </c>
    </row>
    <row r="7" spans="1:25" x14ac:dyDescent="0.35">
      <c r="A7" s="15" t="s">
        <v>45</v>
      </c>
      <c r="B7" s="16">
        <v>260</v>
      </c>
      <c r="C7" s="15" t="s">
        <v>46</v>
      </c>
      <c r="D7" s="16">
        <v>26.35</v>
      </c>
      <c r="I7" s="15" t="s">
        <v>47</v>
      </c>
      <c r="J7" s="16">
        <v>495.79</v>
      </c>
      <c r="K7" s="15" t="s">
        <v>48</v>
      </c>
      <c r="L7" s="16">
        <v>640</v>
      </c>
      <c r="M7" s="15" t="s">
        <v>49</v>
      </c>
      <c r="N7" s="16">
        <v>830</v>
      </c>
      <c r="Q7" s="18">
        <v>44317</v>
      </c>
      <c r="R7" s="16">
        <v>692.01</v>
      </c>
    </row>
    <row r="8" spans="1:25" x14ac:dyDescent="0.35">
      <c r="A8" s="15" t="s">
        <v>50</v>
      </c>
      <c r="B8" s="16">
        <v>130</v>
      </c>
      <c r="C8" s="15" t="s">
        <v>51</v>
      </c>
      <c r="D8" s="16">
        <v>24.98</v>
      </c>
      <c r="I8" s="15" t="s">
        <v>52</v>
      </c>
      <c r="J8" s="16">
        <v>1500</v>
      </c>
      <c r="K8" s="15" t="s">
        <v>53</v>
      </c>
      <c r="L8" s="16">
        <v>540.66999999999996</v>
      </c>
      <c r="M8" s="15" t="s">
        <v>54</v>
      </c>
      <c r="N8" s="16">
        <v>150</v>
      </c>
      <c r="Q8" s="18">
        <v>44348</v>
      </c>
      <c r="R8" s="16">
        <v>1153.3499999999999</v>
      </c>
    </row>
    <row r="9" spans="1:25" x14ac:dyDescent="0.35">
      <c r="A9" s="15" t="s">
        <v>55</v>
      </c>
      <c r="B9" s="16">
        <v>1462.5</v>
      </c>
      <c r="C9" s="15" t="s">
        <v>56</v>
      </c>
      <c r="D9" s="16">
        <v>47.99</v>
      </c>
      <c r="K9" s="15" t="s">
        <v>57</v>
      </c>
      <c r="L9" s="16">
        <v>125</v>
      </c>
      <c r="M9" s="15" t="s">
        <v>58</v>
      </c>
      <c r="N9" s="16">
        <v>1140</v>
      </c>
      <c r="Q9" s="19">
        <v>44429</v>
      </c>
      <c r="R9" s="16">
        <v>1076.46</v>
      </c>
    </row>
    <row r="10" spans="1:25" x14ac:dyDescent="0.35">
      <c r="A10" s="15" t="s">
        <v>59</v>
      </c>
      <c r="B10" s="16">
        <v>260</v>
      </c>
      <c r="K10" s="15" t="s">
        <v>60</v>
      </c>
      <c r="L10" s="16">
        <v>148.75</v>
      </c>
      <c r="M10" s="15" t="s">
        <v>61</v>
      </c>
      <c r="N10" s="16">
        <v>50</v>
      </c>
      <c r="Q10" s="19">
        <v>44398</v>
      </c>
      <c r="R10" s="16">
        <v>1589.06</v>
      </c>
    </row>
    <row r="11" spans="1:25" x14ac:dyDescent="0.35">
      <c r="A11" s="15" t="s">
        <v>62</v>
      </c>
      <c r="B11" s="16">
        <v>312</v>
      </c>
      <c r="K11" s="15" t="s">
        <v>63</v>
      </c>
      <c r="L11" s="16">
        <v>146.16999999999999</v>
      </c>
    </row>
    <row r="12" spans="1:25" x14ac:dyDescent="0.35">
      <c r="A12" s="15" t="s">
        <v>64</v>
      </c>
      <c r="B12" s="16">
        <v>260</v>
      </c>
      <c r="L12" s="16"/>
    </row>
    <row r="13" spans="1:25" x14ac:dyDescent="0.35">
      <c r="A13" s="15" t="s">
        <v>65</v>
      </c>
      <c r="B13" s="16">
        <v>130</v>
      </c>
      <c r="K13" s="15" t="s">
        <v>66</v>
      </c>
      <c r="L13" s="16">
        <v>218.75</v>
      </c>
    </row>
    <row r="14" spans="1:25" x14ac:dyDescent="0.35">
      <c r="A14" s="15" t="s">
        <v>67</v>
      </c>
      <c r="B14" s="16">
        <v>390</v>
      </c>
      <c r="K14" s="15" t="s">
        <v>68</v>
      </c>
      <c r="L14" s="16">
        <v>125</v>
      </c>
    </row>
    <row r="15" spans="1:25" x14ac:dyDescent="0.35">
      <c r="A15" s="15" t="s">
        <v>69</v>
      </c>
      <c r="B15" s="16">
        <v>260</v>
      </c>
      <c r="K15" s="15" t="s">
        <v>70</v>
      </c>
      <c r="L15" s="16">
        <v>636.25</v>
      </c>
    </row>
    <row r="16" spans="1:25" x14ac:dyDescent="0.35">
      <c r="A16" s="15" t="s">
        <v>71</v>
      </c>
      <c r="B16" s="16">
        <v>130</v>
      </c>
      <c r="L16" s="16"/>
    </row>
    <row r="17" spans="1:26" x14ac:dyDescent="0.35">
      <c r="A17" s="15" t="s">
        <v>72</v>
      </c>
      <c r="B17" s="16">
        <v>312</v>
      </c>
      <c r="L17" s="16"/>
    </row>
    <row r="18" spans="1:26" x14ac:dyDescent="0.35">
      <c r="A18" s="15" t="s">
        <v>73</v>
      </c>
      <c r="B18" s="16">
        <v>130</v>
      </c>
      <c r="L18" s="16"/>
    </row>
    <row r="19" spans="1:26" x14ac:dyDescent="0.35">
      <c r="A19" s="15" t="s">
        <v>74</v>
      </c>
      <c r="B19" s="16">
        <v>455</v>
      </c>
      <c r="L19" s="16"/>
    </row>
    <row r="20" spans="1:26" x14ac:dyDescent="0.35">
      <c r="A20" s="15" t="s">
        <v>75</v>
      </c>
      <c r="B20" s="16">
        <v>260</v>
      </c>
      <c r="L20" s="16"/>
    </row>
    <row r="21" spans="1:26" x14ac:dyDescent="0.35">
      <c r="A21" s="15" t="s">
        <v>76</v>
      </c>
      <c r="B21" s="16">
        <v>195</v>
      </c>
      <c r="L21" s="16"/>
    </row>
    <row r="22" spans="1:26" x14ac:dyDescent="0.35">
      <c r="A22" s="15" t="s">
        <v>77</v>
      </c>
      <c r="B22" s="16">
        <v>520</v>
      </c>
      <c r="L22" s="16"/>
    </row>
    <row r="23" spans="1:26" x14ac:dyDescent="0.35">
      <c r="A23" s="15" t="s">
        <v>78</v>
      </c>
      <c r="B23" s="16">
        <v>500</v>
      </c>
      <c r="L23" s="16"/>
    </row>
    <row r="24" spans="1:26" x14ac:dyDescent="0.35">
      <c r="A24" s="15" t="s">
        <v>78</v>
      </c>
      <c r="B24" s="16">
        <v>282.5</v>
      </c>
      <c r="L24" s="16"/>
    </row>
    <row r="25" spans="1:26" x14ac:dyDescent="0.35">
      <c r="A25" s="15" t="s">
        <v>79</v>
      </c>
      <c r="B25" s="16">
        <v>552.5</v>
      </c>
      <c r="L25" s="16"/>
    </row>
    <row r="26" spans="1:26" x14ac:dyDescent="0.35">
      <c r="B26" s="16"/>
      <c r="L26" s="16"/>
      <c r="Z26" s="15" t="s">
        <v>80</v>
      </c>
    </row>
    <row r="27" spans="1:26" x14ac:dyDescent="0.35">
      <c r="A27" s="15" t="s">
        <v>81</v>
      </c>
      <c r="B27" s="16">
        <f>SUM(B5:B26)</f>
        <v>7217.5</v>
      </c>
      <c r="C27" s="15" t="s">
        <v>82</v>
      </c>
      <c r="D27" s="20">
        <f>SUM(D5:D26)</f>
        <v>836.28000000000009</v>
      </c>
      <c r="E27" s="15" t="s">
        <v>82</v>
      </c>
      <c r="F27" s="20">
        <f>SUM(F5:F26)</f>
        <v>11644.4</v>
      </c>
      <c r="G27" s="15" t="s">
        <v>82</v>
      </c>
      <c r="H27" s="20">
        <f>SUM(H5:H26)</f>
        <v>40000</v>
      </c>
      <c r="I27" s="15" t="s">
        <v>82</v>
      </c>
      <c r="J27" s="20">
        <f>SUM(J5:J26)</f>
        <v>2155.79</v>
      </c>
      <c r="K27" s="15" t="s">
        <v>82</v>
      </c>
      <c r="L27" s="16">
        <f>SUM(L5:L26)</f>
        <v>7970.59</v>
      </c>
      <c r="M27" s="15" t="s">
        <v>82</v>
      </c>
      <c r="N27" s="21">
        <f>SUM(N5:N26)</f>
        <v>2608</v>
      </c>
      <c r="O27" s="15" t="s">
        <v>82</v>
      </c>
      <c r="P27" s="22">
        <f>SUM(P5:P26)</f>
        <v>1500</v>
      </c>
      <c r="Q27" s="15" t="s">
        <v>82</v>
      </c>
      <c r="R27" s="21">
        <f>SUM(R5:R26)</f>
        <v>6900.880000000001</v>
      </c>
      <c r="S27" s="15" t="s">
        <v>83</v>
      </c>
      <c r="T27" s="20">
        <f>SUM(T5:T26)</f>
        <v>462.62</v>
      </c>
      <c r="U27" s="20">
        <f>SUM(U5:U26)</f>
        <v>177.52</v>
      </c>
      <c r="V27" s="20">
        <f>SUM(V5:V26)</f>
        <v>663.78</v>
      </c>
      <c r="Z27" s="15">
        <f>SUM(T27:Y27)</f>
        <v>1303.92</v>
      </c>
    </row>
    <row r="28" spans="1:26" x14ac:dyDescent="0.35">
      <c r="B28" s="16"/>
      <c r="M28" s="15" t="s">
        <v>84</v>
      </c>
      <c r="N28" s="21">
        <f>N27-N3</f>
        <v>701</v>
      </c>
    </row>
  </sheetData>
  <mergeCells count="1">
    <mergeCell ref="A1:XF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48CA-6004-452F-8864-04CCB994C347}">
  <dimension ref="A1:E38"/>
  <sheetViews>
    <sheetView tabSelected="1" workbookViewId="0">
      <selection activeCell="F10" sqref="F10"/>
    </sheetView>
  </sheetViews>
  <sheetFormatPr defaultRowHeight="14.5" x14ac:dyDescent="0.35"/>
  <cols>
    <col min="1" max="1" width="33.453125" customWidth="1"/>
    <col min="2" max="2" width="13.453125" customWidth="1"/>
    <col min="3" max="3" width="13.26953125" bestFit="1" customWidth="1"/>
    <col min="4" max="4" width="10.54296875" bestFit="1" customWidth="1"/>
    <col min="5" max="5" width="44.26953125" customWidth="1"/>
    <col min="14" max="14" width="10.7265625" customWidth="1"/>
  </cols>
  <sheetData>
    <row r="1" spans="1:5" x14ac:dyDescent="0.35">
      <c r="A1" t="s">
        <v>85</v>
      </c>
      <c r="B1" s="23">
        <v>338717</v>
      </c>
    </row>
    <row r="2" spans="1:5" x14ac:dyDescent="0.35">
      <c r="A2" t="s">
        <v>86</v>
      </c>
      <c r="B2" s="24">
        <f>B1*0.1</f>
        <v>33871.700000000004</v>
      </c>
    </row>
    <row r="3" spans="1:5" x14ac:dyDescent="0.35">
      <c r="A3" s="50" t="s">
        <v>87</v>
      </c>
      <c r="B3" s="50"/>
      <c r="C3" s="50"/>
      <c r="D3" s="50"/>
      <c r="E3" s="50"/>
    </row>
    <row r="4" spans="1:5" x14ac:dyDescent="0.35">
      <c r="A4" s="25"/>
      <c r="B4" s="26" t="s">
        <v>88</v>
      </c>
      <c r="C4" s="26" t="s">
        <v>89</v>
      </c>
      <c r="D4" s="26" t="s">
        <v>90</v>
      </c>
      <c r="E4" s="27" t="s">
        <v>91</v>
      </c>
    </row>
    <row r="5" spans="1:5" x14ac:dyDescent="0.35">
      <c r="A5" s="28" t="s">
        <v>92</v>
      </c>
      <c r="B5" s="29">
        <v>100729</v>
      </c>
      <c r="C5" s="30"/>
      <c r="D5" s="30"/>
      <c r="E5" s="31"/>
    </row>
    <row r="6" spans="1:5" x14ac:dyDescent="0.35">
      <c r="A6" s="32" t="s">
        <v>93</v>
      </c>
      <c r="B6" s="33"/>
      <c r="C6" s="32"/>
      <c r="D6" s="32"/>
      <c r="E6" s="32"/>
    </row>
    <row r="7" spans="1:5" x14ac:dyDescent="0.35">
      <c r="A7" s="34" t="s">
        <v>94</v>
      </c>
      <c r="B7" s="35">
        <v>80603.39</v>
      </c>
      <c r="C7" s="36">
        <f>B7*0.6</f>
        <v>48362.034</v>
      </c>
      <c r="D7" s="37">
        <f>B7*0.4</f>
        <v>32241.356</v>
      </c>
      <c r="E7" t="s">
        <v>95</v>
      </c>
    </row>
    <row r="8" spans="1:5" x14ac:dyDescent="0.35">
      <c r="A8" s="34" t="s">
        <v>96</v>
      </c>
      <c r="B8" s="35">
        <v>56143.53</v>
      </c>
      <c r="C8" s="36">
        <f>B8*0.25</f>
        <v>14035.8825</v>
      </c>
      <c r="D8" s="36">
        <f>B8*0.75</f>
        <v>42107.647499999999</v>
      </c>
      <c r="E8" t="s">
        <v>97</v>
      </c>
    </row>
    <row r="9" spans="1:5" x14ac:dyDescent="0.35">
      <c r="A9" s="38" t="s">
        <v>98</v>
      </c>
      <c r="B9" s="32"/>
      <c r="C9" s="32"/>
      <c r="D9" s="32"/>
      <c r="E9" s="32"/>
    </row>
    <row r="10" spans="1:5" x14ac:dyDescent="0.35">
      <c r="A10" s="34" t="s">
        <v>99</v>
      </c>
      <c r="B10" s="39"/>
      <c r="C10" s="35">
        <v>3438</v>
      </c>
      <c r="D10" s="35">
        <v>0</v>
      </c>
      <c r="E10" t="s">
        <v>100</v>
      </c>
    </row>
    <row r="11" spans="1:5" x14ac:dyDescent="0.35">
      <c r="A11" s="34" t="s">
        <v>101</v>
      </c>
      <c r="B11" s="39"/>
      <c r="C11" s="35">
        <v>360</v>
      </c>
      <c r="D11" s="35">
        <v>0</v>
      </c>
      <c r="E11" t="s">
        <v>102</v>
      </c>
    </row>
    <row r="12" spans="1:5" x14ac:dyDescent="0.35">
      <c r="A12" s="34" t="s">
        <v>103</v>
      </c>
      <c r="B12" s="39"/>
      <c r="C12" s="35">
        <v>480</v>
      </c>
      <c r="D12" s="35">
        <v>0</v>
      </c>
      <c r="E12" t="s">
        <v>104</v>
      </c>
    </row>
    <row r="13" spans="1:5" x14ac:dyDescent="0.35">
      <c r="A13" s="34" t="s">
        <v>105</v>
      </c>
      <c r="B13" s="39"/>
      <c r="C13" s="35">
        <v>557.4</v>
      </c>
      <c r="D13" s="35">
        <v>0</v>
      </c>
      <c r="E13" t="s">
        <v>106</v>
      </c>
    </row>
    <row r="14" spans="1:5" x14ac:dyDescent="0.35">
      <c r="A14" s="34" t="s">
        <v>107</v>
      </c>
      <c r="B14" s="39"/>
      <c r="C14" s="35">
        <v>199.83</v>
      </c>
      <c r="D14" s="35">
        <v>0</v>
      </c>
      <c r="E14" t="s">
        <v>108</v>
      </c>
    </row>
    <row r="15" spans="1:5" x14ac:dyDescent="0.35">
      <c r="A15" s="34" t="s">
        <v>109</v>
      </c>
      <c r="B15" s="39"/>
      <c r="C15" s="35">
        <v>640</v>
      </c>
      <c r="D15" s="35">
        <v>0</v>
      </c>
      <c r="E15" t="s">
        <v>110</v>
      </c>
    </row>
    <row r="17" spans="1:5" x14ac:dyDescent="0.35">
      <c r="A17" s="38" t="s">
        <v>22</v>
      </c>
      <c r="B17" s="39"/>
      <c r="C17" s="39"/>
      <c r="D17" s="39"/>
      <c r="E17" s="32"/>
    </row>
    <row r="18" spans="1:5" x14ac:dyDescent="0.35">
      <c r="A18" s="34" t="s">
        <v>111</v>
      </c>
      <c r="B18" s="39"/>
      <c r="C18" s="35">
        <v>6180</v>
      </c>
      <c r="D18" s="35"/>
      <c r="E18" t="s">
        <v>112</v>
      </c>
    </row>
    <row r="19" spans="1:5" x14ac:dyDescent="0.35">
      <c r="A19" s="34" t="s">
        <v>113</v>
      </c>
      <c r="B19" s="39"/>
      <c r="C19" s="35">
        <v>9540</v>
      </c>
      <c r="D19" s="35"/>
      <c r="E19" t="s">
        <v>114</v>
      </c>
    </row>
    <row r="20" spans="1:5" x14ac:dyDescent="0.35">
      <c r="A20" s="38" t="s">
        <v>115</v>
      </c>
      <c r="B20" s="39"/>
      <c r="C20" s="39"/>
      <c r="D20" s="39"/>
      <c r="E20" s="32"/>
    </row>
    <row r="21" spans="1:5" x14ac:dyDescent="0.35">
      <c r="A21" s="34" t="s">
        <v>116</v>
      </c>
      <c r="B21" s="39"/>
      <c r="C21" s="35">
        <v>16935.849999999999</v>
      </c>
      <c r="D21" s="35"/>
      <c r="E21" t="s">
        <v>117</v>
      </c>
    </row>
    <row r="22" spans="1:5" x14ac:dyDescent="0.35">
      <c r="A22" s="40" t="s">
        <v>118</v>
      </c>
      <c r="B22" s="25"/>
      <c r="C22" s="41">
        <f>SUM(C6:C21)</f>
        <v>100728.99649999998</v>
      </c>
      <c r="D22" s="41">
        <f>SUM(D6:D19)</f>
        <v>74349.003499999992</v>
      </c>
      <c r="E22" s="25"/>
    </row>
    <row r="23" spans="1:5" x14ac:dyDescent="0.35">
      <c r="A23" s="42" t="s">
        <v>119</v>
      </c>
      <c r="B23" s="29">
        <f>B1-B5</f>
        <v>237988</v>
      </c>
      <c r="C23" s="28"/>
      <c r="D23" s="28"/>
      <c r="E23" s="31"/>
    </row>
    <row r="24" spans="1:5" x14ac:dyDescent="0.35">
      <c r="A24" s="43" t="s">
        <v>120</v>
      </c>
      <c r="B24" s="44"/>
      <c r="C24" s="45"/>
      <c r="D24" s="45"/>
      <c r="E24" s="46"/>
    </row>
    <row r="25" spans="1:5" x14ac:dyDescent="0.35">
      <c r="A25" s="34" t="s">
        <v>121</v>
      </c>
      <c r="B25" s="46"/>
      <c r="C25" s="23">
        <v>17200</v>
      </c>
      <c r="E25" t="s">
        <v>122</v>
      </c>
    </row>
    <row r="26" spans="1:5" x14ac:dyDescent="0.35">
      <c r="A26" s="34" t="s">
        <v>121</v>
      </c>
      <c r="B26" s="46"/>
      <c r="C26" s="23">
        <v>43200</v>
      </c>
      <c r="E26" t="s">
        <v>123</v>
      </c>
    </row>
    <row r="27" spans="1:5" x14ac:dyDescent="0.35">
      <c r="A27" s="34" t="s">
        <v>124</v>
      </c>
      <c r="B27" s="46"/>
      <c r="C27" s="23">
        <v>140000</v>
      </c>
    </row>
    <row r="28" spans="1:5" x14ac:dyDescent="0.35">
      <c r="A28" s="43" t="s">
        <v>125</v>
      </c>
      <c r="B28" s="47"/>
      <c r="C28" s="45"/>
      <c r="D28" s="45"/>
      <c r="E28" s="46"/>
    </row>
    <row r="29" spans="1:5" x14ac:dyDescent="0.35">
      <c r="A29" s="34" t="s">
        <v>126</v>
      </c>
      <c r="B29" s="46"/>
      <c r="C29" s="23">
        <v>4100</v>
      </c>
      <c r="E29" t="s">
        <v>127</v>
      </c>
    </row>
    <row r="30" spans="1:5" x14ac:dyDescent="0.35">
      <c r="A30" s="34" t="s">
        <v>128</v>
      </c>
      <c r="B30" s="46"/>
      <c r="C30" s="23">
        <v>0</v>
      </c>
    </row>
    <row r="31" spans="1:5" x14ac:dyDescent="0.35">
      <c r="A31" s="34" t="s">
        <v>129</v>
      </c>
      <c r="B31" s="46"/>
      <c r="C31" s="23">
        <v>12101</v>
      </c>
      <c r="E31" t="s">
        <v>130</v>
      </c>
    </row>
    <row r="32" spans="1:5" x14ac:dyDescent="0.35">
      <c r="A32" s="34" t="s">
        <v>131</v>
      </c>
      <c r="B32" s="46"/>
      <c r="C32" s="23">
        <v>9600</v>
      </c>
      <c r="E32" t="s">
        <v>132</v>
      </c>
    </row>
    <row r="33" spans="1:5" x14ac:dyDescent="0.35">
      <c r="A33" s="43" t="s">
        <v>133</v>
      </c>
      <c r="B33" s="47"/>
      <c r="C33" s="45"/>
      <c r="D33" s="45"/>
      <c r="E33" s="46"/>
    </row>
    <row r="34" spans="1:5" x14ac:dyDescent="0.35">
      <c r="A34" s="34" t="s">
        <v>134</v>
      </c>
      <c r="B34" s="46"/>
      <c r="C34" s="23">
        <v>1907</v>
      </c>
      <c r="E34" t="s">
        <v>135</v>
      </c>
    </row>
    <row r="35" spans="1:5" x14ac:dyDescent="0.35">
      <c r="A35" s="34" t="s">
        <v>136</v>
      </c>
      <c r="B35" s="46"/>
      <c r="C35" s="23">
        <v>2500</v>
      </c>
      <c r="E35" t="s">
        <v>137</v>
      </c>
    </row>
    <row r="36" spans="1:5" x14ac:dyDescent="0.35">
      <c r="A36" s="34" t="s">
        <v>138</v>
      </c>
      <c r="B36" s="39"/>
      <c r="C36" s="35">
        <v>7380</v>
      </c>
      <c r="D36" s="35">
        <v>0</v>
      </c>
      <c r="E36" t="s">
        <v>139</v>
      </c>
    </row>
    <row r="37" spans="1:5" x14ac:dyDescent="0.35">
      <c r="A37" s="40" t="s">
        <v>140</v>
      </c>
      <c r="B37" s="48">
        <f>SUM(B24:B36)</f>
        <v>0</v>
      </c>
      <c r="C37" s="48">
        <f>SUM(C24:C36)</f>
        <v>237988</v>
      </c>
      <c r="D37" s="25"/>
      <c r="E37" s="25"/>
    </row>
    <row r="38" spans="1:5" x14ac:dyDescent="0.35">
      <c r="A38" s="34" t="s">
        <v>141</v>
      </c>
      <c r="C38" s="36">
        <f>B23-C37</f>
        <v>0</v>
      </c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Lyons</dc:creator>
  <cp:lastModifiedBy>Wendy Thornley</cp:lastModifiedBy>
  <dcterms:created xsi:type="dcterms:W3CDTF">2021-09-27T16:18:42Z</dcterms:created>
  <dcterms:modified xsi:type="dcterms:W3CDTF">2021-09-27T17:50:48Z</dcterms:modified>
</cp:coreProperties>
</file>